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1000" firstSheet="2" activeTab="9"/>
  </bookViews>
  <sheets>
    <sheet name="2020公共财政收入完成情况（一）" sheetId="1" r:id="rId1"/>
    <sheet name="2020一般公共财政收入构成表（二）" sheetId="2" r:id="rId2"/>
    <sheet name="2020公共财政支出情况（三）" sheetId="3" r:id="rId3"/>
    <sheet name="2020基金收支（四）" sheetId="4" r:id="rId4"/>
    <sheet name="2020国有资本经营预算、社会保险基金（五、六）" sheetId="5" r:id="rId5"/>
    <sheet name="2021年公共预算收入（七）" sheetId="6" r:id="rId6"/>
    <sheet name="2021年公共财政收入（八）" sheetId="7" r:id="rId7"/>
    <sheet name="2021年公共财政支出（九）" sheetId="8" r:id="rId8"/>
    <sheet name="2021年基金收支表（十）" sheetId="9" r:id="rId9"/>
    <sheet name="2021年国有资本、社会保险基金收支（十一、十二）" sheetId="10" r:id="rId10"/>
  </sheets>
  <definedNames>
    <definedName name="_xlnm.Print_Area" localSheetId="0">'2020公共财政收入完成情况（一）'!$A$1:$F$26</definedName>
    <definedName name="_xlnm.Print_Area" localSheetId="2">'2020公共财政支出情况（三）'!$A$1:$D$30</definedName>
    <definedName name="_xlnm.Print_Area" localSheetId="3">'2020基金收支（四）'!$A$1:$F$30</definedName>
    <definedName name="_xlnm.Print_Area" localSheetId="1">'2020一般公共财政收入构成表（二）'!$A$1:$F$34</definedName>
    <definedName name="_xlnm.Print_Area" localSheetId="6">'2021年公共财政收入（八）'!$A$1:$F$39</definedName>
    <definedName name="_xlnm.Print_Area" localSheetId="7">'2021年公共财政支出（九）'!$A$1:$F$30</definedName>
    <definedName name="_xlnm.Print_Area" localSheetId="5">'2021年公共预算收入（七）'!$A$1:$F$30</definedName>
    <definedName name="_xlnm.Print_Area" localSheetId="9">'2021年国有资本、社会保险基金收支（十一、十二）'!$A$1:$D$24</definedName>
    <definedName name="_xlnm.Print_Area" localSheetId="8">'2021年基金收支表（十）'!$A$1:$F$31</definedName>
    <definedName name="_xlnm.Print_Titles" localSheetId="1">'2020一般公共财政收入构成表（二）'!$1:$3</definedName>
    <definedName name="_xlnm.Print_Titles" localSheetId="6">'2021年公共财政收入（八）'!$1:$3</definedName>
  </definedNames>
  <calcPr fullCalcOnLoad="1"/>
</workbook>
</file>

<file path=xl/comments6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核对总数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Administrator:已更新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<sst xmlns="http://schemas.openxmlformats.org/spreadsheetml/2006/main" count="367" uniqueCount="284">
  <si>
    <t>沁水县2020年一般公共预算收入完成情况表（表一）</t>
  </si>
  <si>
    <t>单位：万元</t>
  </si>
  <si>
    <t>科　目　名　称</t>
  </si>
  <si>
    <t>2019年
完成数</t>
  </si>
  <si>
    <t>2020年
调整预算数</t>
  </si>
  <si>
    <t>2020年
完成数</t>
  </si>
  <si>
    <t>占调整    预算%</t>
  </si>
  <si>
    <t>比上年增（减）%</t>
  </si>
  <si>
    <t>一般公共预算收入</t>
  </si>
  <si>
    <t xml:space="preserve">  1、税收收入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</si>
  <si>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</si>
  <si>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</si>
  <si>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</si>
  <si>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</si>
  <si>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</si>
  <si>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</si>
  <si>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</si>
  <si>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</si>
  <si>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</si>
  <si>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</si>
  <si>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</si>
  <si>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</si>
  <si>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</si>
  <si>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2、非税收入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</si>
  <si>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</si>
  <si>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</si>
  <si>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</si>
  <si>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国有资本经费收入</t>
  </si>
  <si>
    <t xml:space="preserve">       国有资源(资产）有偿使用收入</t>
  </si>
  <si>
    <t xml:space="preserve">       政府住房基金收入</t>
  </si>
  <si>
    <t xml:space="preserve">       其他收入</t>
  </si>
  <si>
    <t>沁水县2020年一般公共财政收入构成表（表二）</t>
  </si>
  <si>
    <t>2020年    调整预算数</t>
  </si>
  <si>
    <t>一、一般公共预算收入</t>
  </si>
  <si>
    <t>二、上级补助收入</t>
  </si>
  <si>
    <t>　（一）返还性收入</t>
  </si>
  <si>
    <t>　（二）一般性转移支付收入</t>
  </si>
  <si>
    <t>1、均衡性转移支付补助收入</t>
  </si>
  <si>
    <t>2、县级基本财力保障机制奖补资金收入</t>
  </si>
  <si>
    <t>3、结算补助收入</t>
  </si>
  <si>
    <t>4、资源枯竭型城市转移支付补助收入</t>
  </si>
  <si>
    <t xml:space="preserve">5、成品油价格和税费改革税收转移支付    </t>
  </si>
  <si>
    <t xml:space="preserve">6、重点生态功能区转移支付收入           </t>
  </si>
  <si>
    <t>7、固定数额补助收入</t>
  </si>
  <si>
    <t xml:space="preserve">8、革命老区及民族和边境地区转移支付收入                       </t>
  </si>
  <si>
    <t>9、贫困地区收入</t>
  </si>
  <si>
    <t>10、公共安全共同财政事权转移支付收入</t>
  </si>
  <si>
    <t>11、教育共同财政事权转移支付收入</t>
  </si>
  <si>
    <t>12、科学技术共同财政事权转移支付收入</t>
  </si>
  <si>
    <t>13、文化旅游体育与传媒共同财政事权转移支付收入</t>
  </si>
  <si>
    <t>14、社会保障和就业共同财政事权转移支付收入</t>
  </si>
  <si>
    <t>15、医疗卫生共同财政事权转移支付收入</t>
  </si>
  <si>
    <t>16、节能环保共同财政事权转移支付收入</t>
  </si>
  <si>
    <t>17、农林水共同财政事权转移支付收入</t>
  </si>
  <si>
    <t>18、交通运输共同财政事权转移支付收入</t>
  </si>
  <si>
    <t>19、住房保障共同财政事权转移支付收入</t>
  </si>
  <si>
    <t>20、其他共同财政事权转移支付收入</t>
  </si>
  <si>
    <t>21、其他一般性转移支付补助收入</t>
  </si>
  <si>
    <t>　（三）专项转移支付收入</t>
  </si>
  <si>
    <t>三、债务转贷收入</t>
  </si>
  <si>
    <t>四、上年结余</t>
  </si>
  <si>
    <t>五、动用预算稳定调节基金</t>
  </si>
  <si>
    <t>六、调入资金</t>
  </si>
  <si>
    <t>合　　　计</t>
  </si>
  <si>
    <t>沁水县2020年一般公共预算支出情况表（表三）</t>
  </si>
  <si>
    <t>预算科目</t>
  </si>
  <si>
    <t>2019年支出执行数</t>
  </si>
  <si>
    <t>2020年支出执行数</t>
  </si>
  <si>
    <t>比上年+-%</t>
  </si>
  <si>
    <t>一、一般公共预算支出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</si>
  <si>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</si>
  <si>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</si>
  <si>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</si>
  <si>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</si>
  <si>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</si>
  <si>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</si>
  <si>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</si>
  <si>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</si>
  <si>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</si>
  <si>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</si>
  <si>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</si>
  <si>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</si>
  <si>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</si>
  <si>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</si>
  <si>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</si>
  <si>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</si>
  <si>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</si>
  <si>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</si>
  <si>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债务付息支出</t>
  </si>
  <si>
    <t xml:space="preserve">  债务发行费用支出</t>
  </si>
  <si>
    <t xml:space="preserve">  其他支出</t>
  </si>
  <si>
    <t>二、上解上级支出</t>
  </si>
  <si>
    <t>三、安排预算稳定调节基金</t>
  </si>
  <si>
    <t>四、年终结余</t>
  </si>
  <si>
    <t>五、债务还本支出</t>
  </si>
  <si>
    <t>支出总计</t>
  </si>
  <si>
    <t>沁水县2020年政府性基金预算收支情况表（表四）</t>
  </si>
  <si>
    <t>2020年    预算数</t>
  </si>
  <si>
    <t>占预算%</t>
  </si>
  <si>
    <t>比上年决算
+- %</t>
  </si>
  <si>
    <t>基金预算收入合计</t>
  </si>
  <si>
    <t>一、基金收入</t>
  </si>
  <si>
    <t xml:space="preserve">  　国有土地使用权出让金收入</t>
  </si>
  <si>
    <t xml:space="preserve">  　国有土地收益基金收入</t>
  </si>
  <si>
    <t xml:space="preserve">  　农业土地开发资金收入</t>
  </si>
  <si>
    <t xml:space="preserve">  　城市基础设施配套费收入</t>
  </si>
  <si>
    <t xml:space="preserve">    污水处理费收入</t>
  </si>
  <si>
    <t xml:space="preserve">  　其他政府性基金收入</t>
  </si>
  <si>
    <t>二、债务转贷收入</t>
  </si>
  <si>
    <t>三、上级补助</t>
  </si>
  <si>
    <t>基金预算支出合计</t>
  </si>
  <si>
    <t>一、基金支出</t>
  </si>
  <si>
    <t xml:space="preserve">    文化旅游体育与传媒支出</t>
  </si>
  <si>
    <t xml:space="preserve">  　社会保障和就业支出</t>
  </si>
  <si>
    <t xml:space="preserve">  　城乡社区支出</t>
  </si>
  <si>
    <t>　　农林水支出</t>
  </si>
  <si>
    <t xml:space="preserve">  　交通运输支出</t>
  </si>
  <si>
    <t xml:space="preserve">  　资源勘探信息等支出</t>
  </si>
  <si>
    <t xml:space="preserve">    商业服务业等支出</t>
  </si>
  <si>
    <t xml:space="preserve">    债务付息支出</t>
  </si>
  <si>
    <t xml:space="preserve">  　抗疫特别国债安排的支出</t>
  </si>
  <si>
    <t xml:space="preserve">    债务发行费用支出</t>
  </si>
  <si>
    <t xml:space="preserve">  　其他支出</t>
  </si>
  <si>
    <t>三、调出资金</t>
  </si>
  <si>
    <t>年终结余</t>
  </si>
  <si>
    <t>沁水县2020年国有资本经营预算收支完成情况表（表五）</t>
  </si>
  <si>
    <t>本年
收入</t>
  </si>
  <si>
    <t>本年
支出</t>
  </si>
  <si>
    <t>国有资本经营收入</t>
  </si>
  <si>
    <t>国有资本经营支出</t>
  </si>
  <si>
    <t xml:space="preserve">  利润收入</t>
  </si>
  <si>
    <t xml:space="preserve">  解决历史遗留问题及改革成本支出</t>
  </si>
  <si>
    <t xml:space="preserve">  股利、股息收入</t>
  </si>
  <si>
    <t xml:space="preserve">  国有企业资本金注入</t>
  </si>
  <si>
    <t xml:space="preserve">  产权转让收入</t>
  </si>
  <si>
    <t xml:space="preserve">  其他国有资本经营预算支出</t>
  </si>
  <si>
    <t>上级补助收入</t>
  </si>
  <si>
    <t>国有资本经营预算上年结余</t>
  </si>
  <si>
    <t>国有资本经营预算调出资金</t>
  </si>
  <si>
    <t>收入总计</t>
  </si>
  <si>
    <t>沁水县2020年社会保险基金收支完成情况表（表六）</t>
  </si>
  <si>
    <t>社会保险基金收入</t>
  </si>
  <si>
    <t xml:space="preserve">社会保险基金支出 </t>
  </si>
  <si>
    <t>一、企业职工基本养老保险基金收入</t>
  </si>
  <si>
    <t>一、企业职工基本养老保险基金支出</t>
  </si>
  <si>
    <t>二、机关事业单位养老保险基金收入</t>
  </si>
  <si>
    <t xml:space="preserve">二、机关事业单位养老保险基金支出 </t>
  </si>
  <si>
    <t>三、城乡居民基本养老保险基金收入</t>
  </si>
  <si>
    <t>三、城乡居民基本养老保险基金支出</t>
  </si>
  <si>
    <t>四、居民基本医疗保险基金收入</t>
  </si>
  <si>
    <t>四、居民基本医疗保险基金支出</t>
  </si>
  <si>
    <t>上年结余</t>
  </si>
  <si>
    <t>上解上级支出</t>
  </si>
  <si>
    <t>上级补助</t>
  </si>
  <si>
    <t>沁水县2021年一般公共预算收入表（表七）</t>
  </si>
  <si>
    <t>2020年调整预算数</t>
  </si>
  <si>
    <t>2020年   完成数</t>
  </si>
  <si>
    <t>2021年预算数</t>
  </si>
  <si>
    <t>比上年调整预算+-%</t>
  </si>
  <si>
    <t>财政总收入</t>
  </si>
  <si>
    <t>上划中央收入</t>
  </si>
  <si>
    <t>上划省级收入</t>
  </si>
  <si>
    <t>上划市级收入</t>
  </si>
  <si>
    <t>1、税收收入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</si>
  <si>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</si>
  <si>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企业所得税</t>
    </r>
  </si>
  <si>
    <r>
      <t xml:space="preserve">       </t>
    </r>
    <r>
      <rPr>
        <sz val="12"/>
        <rFont val="宋体"/>
        <family val="0"/>
      </rPr>
      <t>个人所得税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</si>
  <si>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</si>
  <si>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</si>
  <si>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</si>
  <si>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</si>
  <si>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</si>
  <si>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</si>
  <si>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</si>
  <si>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</si>
  <si>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</si>
  <si>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</t>
    </r>
    <r>
      <rPr>
        <sz val="12"/>
        <rFont val="宋体"/>
        <family val="0"/>
      </rPr>
      <t>环境保护税</t>
    </r>
  </si>
  <si>
    <t>2、非税收入</t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</si>
  <si>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</si>
  <si>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</si>
  <si>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</si>
  <si>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国有资本经营收入</t>
    </r>
  </si>
  <si>
    <r>
      <t xml:space="preserve">       </t>
    </r>
    <r>
      <rPr>
        <sz val="12"/>
        <rFont val="宋体"/>
        <family val="0"/>
      </rPr>
      <t>国有资源（资产）有偿使用收入</t>
    </r>
  </si>
  <si>
    <r>
      <t xml:space="preserve">       </t>
    </r>
    <r>
      <rPr>
        <sz val="12"/>
        <rFont val="宋体"/>
        <family val="0"/>
      </rPr>
      <t>政府住房基金收入</t>
    </r>
  </si>
  <si>
    <r>
      <t xml:space="preserve">       </t>
    </r>
    <r>
      <rPr>
        <sz val="12"/>
        <rFont val="宋体"/>
        <family val="0"/>
      </rPr>
      <t>其他收入</t>
    </r>
  </si>
  <si>
    <t>沁水县2021年公共财政收入构成表（表八）</t>
  </si>
  <si>
    <t>2020年     调整预算数</t>
  </si>
  <si>
    <t>2020年     完成数</t>
  </si>
  <si>
    <t>2021年
预算数</t>
  </si>
  <si>
    <t>比上年    决算+-%</t>
  </si>
  <si>
    <t>（一）税收返还收入</t>
  </si>
  <si>
    <t>（二）一般性转移支付收入</t>
  </si>
  <si>
    <r>
      <t xml:space="preserve">5、成品油价格和税费改革税收转移支付 </t>
    </r>
    <r>
      <rPr>
        <sz val="10.5"/>
        <color indexed="10"/>
        <rFont val="宋体"/>
        <family val="0"/>
      </rPr>
      <t xml:space="preserve">   </t>
    </r>
  </si>
  <si>
    <r>
      <t>6、重点生态功能区转移支付收入</t>
    </r>
    <r>
      <rPr>
        <sz val="10.5"/>
        <color indexed="10"/>
        <rFont val="宋体"/>
        <family val="0"/>
      </rPr>
      <t xml:space="preserve">           </t>
    </r>
  </si>
  <si>
    <t xml:space="preserve">8、革命老区及民族和边境地区转移支付收入 </t>
  </si>
  <si>
    <t>10、基层公检法司转移支付收入</t>
  </si>
  <si>
    <t>11、城乡义务教育转移支付收入</t>
  </si>
  <si>
    <t>12、基本养老保险和低保等转移支付收入</t>
  </si>
  <si>
    <t>13、城乡居民医疗保险转移支付补收入</t>
  </si>
  <si>
    <t xml:space="preserve">14、农村综合改革转移支付收入  </t>
  </si>
  <si>
    <t>15、公共安全共同财政事权转移支付收入</t>
  </si>
  <si>
    <t>10、教育共同财政事权转移支付收入</t>
  </si>
  <si>
    <t>17、科学技术共同财政事权转移支付收入</t>
  </si>
  <si>
    <t>18、文化旅游体育与传媒共同财政事权转移支付收入</t>
  </si>
  <si>
    <t>19、社会保障和就业共同财政事权转移支付收入</t>
  </si>
  <si>
    <t>20、卫生健康共同财政事权转移支付收入</t>
  </si>
  <si>
    <t>21、节能环保共同财政事权转移支付收入</t>
  </si>
  <si>
    <t>22、农林水共同财政事权转移支付收入</t>
  </si>
  <si>
    <t>23、交通运输共同财政事权转移支付收入</t>
  </si>
  <si>
    <t>24、住房保障共同财政事权转移支付收入</t>
  </si>
  <si>
    <t>25、其他共同财政事权转移支付收入</t>
  </si>
  <si>
    <t>26、其他一般性转移支付补助收入</t>
  </si>
  <si>
    <t>（三）专项转移支付</t>
  </si>
  <si>
    <t>四、调入资金</t>
  </si>
  <si>
    <t>五、上年结转结余资金</t>
  </si>
  <si>
    <t>六、动用预算稳定调节基金</t>
  </si>
  <si>
    <t>沁水县2021年一般公共预算支出表（表九）</t>
  </si>
  <si>
    <t>2020年       预算数</t>
  </si>
  <si>
    <t>2020年      完成数</t>
  </si>
  <si>
    <t>比上年预算+-%</t>
  </si>
  <si>
    <t>比上年决算+-%</t>
  </si>
  <si>
    <t xml:space="preserve">     一般公共服务支出</t>
  </si>
  <si>
    <t xml:space="preserve">     公共安全支出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</si>
  <si>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</si>
  <si>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</si>
  <si>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</si>
  <si>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</si>
  <si>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</si>
  <si>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</si>
  <si>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</si>
  <si>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</si>
  <si>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</si>
  <si>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 xml:space="preserve">     资源勘探工业信息等支出</t>
  </si>
  <si>
    <t xml:space="preserve">     商业服务业等支出</t>
  </si>
  <si>
    <t xml:space="preserve">     自然资源海洋气象等支出</t>
  </si>
  <si>
    <t xml:space="preserve">     住房保障支出</t>
  </si>
  <si>
    <t xml:space="preserve">     粮油物资储备支出</t>
  </si>
  <si>
    <t xml:space="preserve">     灾害防治及应急管理支出</t>
  </si>
  <si>
    <t xml:space="preserve">     预备费</t>
  </si>
  <si>
    <t xml:space="preserve">     债务付息支出</t>
  </si>
  <si>
    <t xml:space="preserve">     债务发行费用支出</t>
  </si>
  <si>
    <t xml:space="preserve">     其他支出</t>
  </si>
  <si>
    <t>二、债务还本支出</t>
  </si>
  <si>
    <t>三、上解支出</t>
  </si>
  <si>
    <t>五、安排预算稳定调节基金</t>
  </si>
  <si>
    <t xml:space="preserve">        支出总计</t>
  </si>
  <si>
    <t>沁水县2021年政府性基金预算收支情况表（表十）</t>
  </si>
  <si>
    <t>项　　　　目</t>
  </si>
  <si>
    <t>2020年预算数</t>
  </si>
  <si>
    <t>2020年
执行数</t>
  </si>
  <si>
    <t>政府性基金预算收入合计</t>
  </si>
  <si>
    <t>一、上年结余</t>
  </si>
  <si>
    <t>二、上级补助</t>
  </si>
  <si>
    <t>四、基金收入</t>
  </si>
  <si>
    <t xml:space="preserve">    城市公用事业附加收入</t>
  </si>
  <si>
    <t xml:space="preserve">  　国有土地使用权出让收入</t>
  </si>
  <si>
    <t xml:space="preserve">  　污水处理费收入</t>
  </si>
  <si>
    <t xml:space="preserve">  　其他基金收入</t>
  </si>
  <si>
    <t>政府性基金预算支出合计</t>
  </si>
  <si>
    <t xml:space="preserve">    文化旅游体育与传媒支出 </t>
  </si>
  <si>
    <t xml:space="preserve">  　社会保障和就业</t>
  </si>
  <si>
    <t xml:space="preserve">  　城乡社区事务</t>
  </si>
  <si>
    <t>　　农林水事务</t>
  </si>
  <si>
    <t xml:space="preserve">  　交通运输</t>
  </si>
  <si>
    <t xml:space="preserve">  　债务付息支出</t>
  </si>
  <si>
    <t xml:space="preserve">  　债务发行费用支出</t>
  </si>
  <si>
    <t xml:space="preserve">    商业服务业等事务</t>
  </si>
  <si>
    <t xml:space="preserve">  　其他基金支出</t>
  </si>
  <si>
    <t xml:space="preserve">    债务还本支出</t>
  </si>
  <si>
    <t>沁水县2021年国有资本经营预算收支情况表（表十一）</t>
  </si>
  <si>
    <t>国有资本经营预算支出</t>
  </si>
  <si>
    <t xml:space="preserve">    国有参股公司股利、股息收入</t>
  </si>
  <si>
    <t xml:space="preserve">    其他解决历史遗留问题及改革成本支出</t>
  </si>
  <si>
    <t xml:space="preserve">    其他国有企业资本金注入</t>
  </si>
  <si>
    <t>国有资本经营预算年终结余</t>
  </si>
  <si>
    <t>沁水县2021年社会保险基金预算收支情况表（表十二）</t>
  </si>
  <si>
    <t>　一、企业职工基本养老保险基金收入</t>
  </si>
  <si>
    <t>　一、企业职工基本养老保险基金支出</t>
  </si>
  <si>
    <t>　二、机关事业单位基本养老保险基金收入</t>
  </si>
  <si>
    <t>　二、机关事业单位基本养老保险基金支出</t>
  </si>
  <si>
    <t>　三、城乡居民基本养老保险基金收入</t>
  </si>
  <si>
    <t>　三、城乡居民基本养老保险基金支出</t>
  </si>
  <si>
    <t>　四、居民基本医疗保险基金收入</t>
  </si>
  <si>
    <t>　四、居民基本医疗保险基金支出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</si>
</sst>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_ "/>
    <numFmt numFmtId="182" formatCode="#,##0.0_ "/>
  </numFmts>
  <fonts count="48">
    <font>
      <sz val="12"/>
      <name val="宋体"/>
      <family val="0"/>
    </font>
    <font>
      <sz val="12"/>
      <name val="方正黑体简体"/>
      <family val="4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方正黑体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10"/>
      <name val="宋体"/>
      <family val="0"/>
    </font>
    <font>
      <sz val="18"/>
      <name val="方正小标宋简体"/>
      <family val="4"/>
    </font>
    <font>
      <sz val="11"/>
      <name val="Times New Roman"/>
      <family val="1"/>
    </font>
    <font>
      <sz val="10.5"/>
      <name val="宋体"/>
      <family val="0"/>
    </font>
    <font>
      <sz val="10.5"/>
      <name val="方正黑体简体"/>
      <family val="4"/>
    </font>
    <font>
      <b/>
      <sz val="10.5"/>
      <name val="宋体"/>
      <family val="0"/>
    </font>
    <font>
      <sz val="10.5"/>
      <color indexed="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6" fillId="0" borderId="4" applyNumberFormat="0" applyFill="0" applyAlignment="0" applyProtection="0"/>
    <xf numFmtId="0" fontId="28" fillId="6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29" fillId="8" borderId="6" applyNumberFormat="0" applyAlignment="0" applyProtection="0"/>
    <xf numFmtId="0" fontId="33" fillId="8" borderId="1" applyNumberFormat="0" applyAlignment="0" applyProtection="0"/>
    <xf numFmtId="0" fontId="0" fillId="0" borderId="0">
      <alignment/>
      <protection/>
    </xf>
    <xf numFmtId="0" fontId="25" fillId="9" borderId="7" applyNumberFormat="0" applyAlignment="0" applyProtection="0"/>
    <xf numFmtId="0" fontId="5" fillId="2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8" applyNumberFormat="0" applyFill="0" applyAlignment="0" applyProtection="0"/>
    <xf numFmtId="0" fontId="7" fillId="0" borderId="9" applyNumberFormat="0" applyFill="0" applyAlignment="0" applyProtection="0"/>
    <xf numFmtId="0" fontId="37" fillId="4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28" fillId="16" borderId="0" applyNumberFormat="0" applyBorder="0" applyAlignment="0" applyProtection="0"/>
    <xf numFmtId="0" fontId="5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8" borderId="0" xfId="0" applyNumberFormat="1" applyFont="1" applyFill="1" applyAlignment="1" applyProtection="1">
      <alignment horizontal="center" vertical="center" wrapText="1"/>
      <protection locked="0"/>
    </xf>
    <xf numFmtId="0" fontId="41" fillId="8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8" borderId="11" xfId="0" applyNumberFormat="1" applyFont="1" applyFill="1" applyBorder="1" applyAlignment="1">
      <alignment horizontal="center" vertical="center" wrapText="1"/>
    </xf>
    <xf numFmtId="0" fontId="42" fillId="8" borderId="12" xfId="0" applyNumberFormat="1" applyFont="1" applyFill="1" applyBorder="1" applyAlignment="1">
      <alignment horizontal="left" vertical="center" wrapText="1"/>
    </xf>
    <xf numFmtId="0" fontId="42" fillId="8" borderId="10" xfId="0" applyNumberFormat="1" applyFont="1" applyFill="1" applyBorder="1" applyAlignment="1">
      <alignment horizontal="center" vertical="center" wrapText="1"/>
    </xf>
    <xf numFmtId="0" fontId="42" fillId="8" borderId="13" xfId="0" applyNumberFormat="1" applyFont="1" applyFill="1" applyBorder="1" applyAlignment="1">
      <alignment horizontal="left" vertical="center" wrapText="1"/>
    </xf>
    <xf numFmtId="0" fontId="42" fillId="8" borderId="14" xfId="0" applyNumberFormat="1" applyFont="1" applyFill="1" applyBorder="1" applyAlignment="1">
      <alignment horizontal="center" vertical="center" wrapText="1"/>
    </xf>
    <xf numFmtId="0" fontId="41" fillId="8" borderId="15" xfId="0" applyNumberFormat="1" applyFont="1" applyFill="1" applyBorder="1" applyAlignment="1">
      <alignment horizontal="left" vertical="center" wrapText="1"/>
    </xf>
    <xf numFmtId="0" fontId="43" fillId="8" borderId="10" xfId="0" applyFont="1" applyFill="1" applyBorder="1" applyAlignment="1">
      <alignment horizontal="center" vertical="center"/>
    </xf>
    <xf numFmtId="0" fontId="41" fillId="8" borderId="16" xfId="0" applyNumberFormat="1" applyFont="1" applyFill="1" applyBorder="1" applyAlignment="1">
      <alignment horizontal="left" vertical="center" wrapText="1"/>
    </xf>
    <xf numFmtId="0" fontId="41" fillId="8" borderId="17" xfId="0" applyNumberFormat="1" applyFont="1" applyFill="1" applyBorder="1" applyAlignment="1">
      <alignment horizontal="center" vertical="center" wrapText="1"/>
    </xf>
    <xf numFmtId="0" fontId="41" fillId="8" borderId="10" xfId="0" applyNumberFormat="1" applyFont="1" applyFill="1" applyBorder="1" applyAlignment="1">
      <alignment horizontal="center" vertical="center" wrapText="1"/>
    </xf>
    <xf numFmtId="0" fontId="41" fillId="8" borderId="15" xfId="0" applyNumberFormat="1" applyFont="1" applyFill="1" applyBorder="1" applyAlignment="1">
      <alignment horizontal="center" vertical="center" wrapText="1"/>
    </xf>
    <xf numFmtId="0" fontId="41" fillId="8" borderId="14" xfId="0" applyNumberFormat="1" applyFont="1" applyFill="1" applyBorder="1" applyAlignment="1">
      <alignment horizontal="center" vertical="center" wrapText="1"/>
    </xf>
    <xf numFmtId="0" fontId="41" fillId="8" borderId="17" xfId="0" applyNumberFormat="1" applyFont="1" applyFill="1" applyBorder="1" applyAlignment="1">
      <alignment horizontal="left" vertical="center" wrapText="1"/>
    </xf>
    <xf numFmtId="0" fontId="42" fillId="8" borderId="17" xfId="0" applyNumberFormat="1" applyFont="1" applyFill="1" applyBorder="1" applyAlignment="1">
      <alignment horizontal="center" vertical="center" wrapText="1"/>
    </xf>
    <xf numFmtId="0" fontId="42" fillId="8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2" fillId="8" borderId="18" xfId="0" applyNumberFormat="1" applyFont="1" applyFill="1" applyBorder="1" applyAlignment="1">
      <alignment horizontal="left" vertical="center" wrapText="1"/>
    </xf>
    <xf numFmtId="0" fontId="42" fillId="8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8" borderId="0" xfId="0" applyFont="1" applyFill="1" applyAlignment="1" applyProtection="1">
      <alignment/>
      <protection locked="0"/>
    </xf>
    <xf numFmtId="180" fontId="1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1" fillId="8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8" borderId="0" xfId="0" applyFont="1" applyFill="1" applyAlignment="1" applyProtection="1">
      <alignment horizontal="left" vertical="center"/>
      <protection locked="0"/>
    </xf>
    <xf numFmtId="180" fontId="0" fillId="0" borderId="0" xfId="0" applyNumberFormat="1" applyFont="1" applyFill="1" applyAlignment="1" applyProtection="1">
      <alignment horizontal="left" vertical="center"/>
      <protection locked="0"/>
    </xf>
    <xf numFmtId="180" fontId="0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0" fillId="0" borderId="10" xfId="38" applyFont="1" applyBorder="1" applyAlignment="1" applyProtection="1">
      <alignment vertical="center"/>
      <protection locked="0"/>
    </xf>
    <xf numFmtId="0" fontId="0" fillId="8" borderId="10" xfId="38" applyFon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38" applyFont="1" applyFill="1" applyBorder="1" applyAlignment="1" applyProtection="1">
      <alignment vertical="center"/>
      <protection locked="0"/>
    </xf>
    <xf numFmtId="0" fontId="0" fillId="8" borderId="20" xfId="38" applyFont="1" applyFill="1" applyBorder="1" applyAlignment="1" applyProtection="1">
      <alignment horizontal="center" vertical="center"/>
      <protection locked="0"/>
    </xf>
    <xf numFmtId="0" fontId="0" fillId="8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180" fontId="12" fillId="0" borderId="0" xfId="0" applyNumberFormat="1" applyFont="1" applyFill="1" applyBorder="1" applyAlignment="1" applyProtection="1">
      <alignment horizontal="center"/>
      <protection locked="0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8" borderId="0" xfId="0" applyFont="1" applyFill="1" applyAlignment="1" applyProtection="1">
      <alignment horizontal="center"/>
      <protection locked="0"/>
    </xf>
    <xf numFmtId="180" fontId="10" fillId="0" borderId="0" xfId="0" applyNumberFormat="1" applyFont="1" applyFill="1" applyAlignment="1" applyProtection="1">
      <alignment horizontal="center"/>
      <protection locked="0"/>
    </xf>
    <xf numFmtId="0" fontId="1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righ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0" fillId="8" borderId="10" xfId="66" applyFont="1" applyFill="1" applyBorder="1" applyAlignment="1">
      <alignment horizontal="center" vertical="center"/>
      <protection/>
    </xf>
    <xf numFmtId="180" fontId="0" fillId="8" borderId="22" xfId="0" applyNumberFormat="1" applyFont="1" applyFill="1" applyBorder="1" applyAlignment="1">
      <alignment horizontal="center" vertical="center" wrapText="1"/>
    </xf>
    <xf numFmtId="180" fontId="0" fillId="8" borderId="23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0" fillId="8" borderId="10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vertical="center"/>
    </xf>
    <xf numFmtId="0" fontId="11" fillId="8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80" fontId="0" fillId="8" borderId="0" xfId="0" applyNumberFormat="1" applyFont="1" applyFill="1" applyAlignment="1">
      <alignment horizontal="center" vertical="center"/>
    </xf>
    <xf numFmtId="180" fontId="0" fillId="8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0" fontId="0" fillId="8" borderId="0" xfId="0" applyNumberFormat="1" applyFont="1" applyFill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180" fontId="14" fillId="8" borderId="10" xfId="0" applyNumberFormat="1" applyFont="1" applyFill="1" applyBorder="1" applyAlignment="1">
      <alignment horizontal="center" vertical="center" wrapText="1"/>
    </xf>
    <xf numFmtId="180" fontId="14" fillId="8" borderId="11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181" fontId="13" fillId="8" borderId="10" xfId="67" applyNumberFormat="1" applyFont="1" applyFill="1" applyBorder="1" applyAlignment="1" applyProtection="1">
      <alignment horizontal="center" vertical="center"/>
      <protection locked="0"/>
    </xf>
    <xf numFmtId="180" fontId="13" fillId="8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181" fontId="13" fillId="8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42" applyProtection="1">
      <alignment/>
      <protection locked="0"/>
    </xf>
    <xf numFmtId="0" fontId="0" fillId="0" borderId="0" xfId="42" applyFill="1" applyAlignment="1" applyProtection="1">
      <alignment horizontal="center"/>
      <protection locked="0"/>
    </xf>
    <xf numFmtId="180" fontId="0" fillId="0" borderId="0" xfId="42" applyNumberFormat="1" applyAlignment="1" applyProtection="1">
      <alignment horizontal="center" vertical="center"/>
      <protection locked="0"/>
    </xf>
    <xf numFmtId="0" fontId="11" fillId="8" borderId="0" xfId="42" applyFont="1" applyFill="1" applyAlignment="1" applyProtection="1">
      <alignment horizontal="center" vertical="center"/>
      <protection locked="0"/>
    </xf>
    <xf numFmtId="0" fontId="11" fillId="18" borderId="0" xfId="42" applyFont="1" applyFill="1" applyAlignment="1" applyProtection="1">
      <alignment horizontal="center" vertical="center"/>
      <protection locked="0"/>
    </xf>
    <xf numFmtId="180" fontId="11" fillId="8" borderId="0" xfId="42" applyNumberFormat="1" applyFont="1" applyFill="1" applyAlignment="1" applyProtection="1">
      <alignment horizontal="center" vertical="center"/>
      <protection locked="0"/>
    </xf>
    <xf numFmtId="2" fontId="0" fillId="0" borderId="0" xfId="42" applyNumberFormat="1" applyFont="1" applyBorder="1" applyAlignment="1" applyProtection="1">
      <alignment vertical="center"/>
      <protection locked="0"/>
    </xf>
    <xf numFmtId="0" fontId="0" fillId="0" borderId="0" xfId="42" applyFont="1" applyFill="1" applyAlignment="1" applyProtection="1">
      <alignment horizontal="center" vertical="center"/>
      <protection locked="0"/>
    </xf>
    <xf numFmtId="0" fontId="0" fillId="0" borderId="0" xfId="42" applyFont="1" applyAlignment="1" applyProtection="1">
      <alignment horizontal="right" vertical="center"/>
      <protection locked="0"/>
    </xf>
    <xf numFmtId="0" fontId="1" fillId="8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180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8" borderId="23" xfId="15" applyNumberFormat="1" applyFont="1" applyFill="1" applyBorder="1" applyAlignment="1" applyProtection="1">
      <alignment vertical="center"/>
      <protection/>
    </xf>
    <xf numFmtId="0" fontId="3" fillId="0" borderId="10" xfId="42" applyFont="1" applyFill="1" applyBorder="1" applyAlignment="1" applyProtection="1">
      <alignment horizontal="center" vertical="center" wrapText="1"/>
      <protection locked="0"/>
    </xf>
    <xf numFmtId="180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42" applyNumberFormat="1" applyFont="1" applyBorder="1" applyAlignment="1" applyProtection="1">
      <alignment horizontal="center" vertical="center" wrapText="1"/>
      <protection locked="0"/>
    </xf>
    <xf numFmtId="0" fontId="0" fillId="8" borderId="10" xfId="15" applyNumberFormat="1" applyFont="1" applyFill="1" applyBorder="1" applyAlignment="1" applyProtection="1">
      <alignment vertical="center"/>
      <protection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/>
      <protection locked="0"/>
    </xf>
    <xf numFmtId="180" fontId="0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0" fillId="0" borderId="10" xfId="42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4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17" fillId="0" borderId="0" xfId="42" applyFont="1" applyBorder="1" applyProtection="1">
      <alignment/>
      <protection locked="0"/>
    </xf>
    <xf numFmtId="180" fontId="0" fillId="0" borderId="0" xfId="42" applyNumberFormat="1" applyFill="1" applyAlignment="1" applyProtection="1">
      <alignment horizontal="center" vertical="center"/>
      <protection locked="0"/>
    </xf>
    <xf numFmtId="180" fontId="10" fillId="0" borderId="0" xfId="42" applyNumberFormat="1" applyFont="1" applyAlignment="1" applyProtection="1">
      <alignment horizontal="center" vertical="center"/>
      <protection locked="0"/>
    </xf>
    <xf numFmtId="0" fontId="17" fillId="0" borderId="0" xfId="42" applyFont="1" applyFill="1" applyBorder="1" applyAlignment="1" applyProtection="1">
      <alignment horizontal="center"/>
      <protection locked="0"/>
    </xf>
    <xf numFmtId="180" fontId="17" fillId="0" borderId="0" xfId="42" applyNumberFormat="1" applyFont="1" applyFill="1" applyBorder="1" applyAlignment="1" applyProtection="1">
      <alignment horizontal="center" vertical="center"/>
      <protection locked="0"/>
    </xf>
    <xf numFmtId="180" fontId="17" fillId="0" borderId="0" xfId="42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right" vertical="center"/>
      <protection locked="0"/>
    </xf>
    <xf numFmtId="0" fontId="44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11" fillId="8" borderId="0" xfId="0" applyFont="1" applyFill="1" applyAlignment="1" applyProtection="1">
      <alignment horizontal="center" vertical="center"/>
      <protection locked="0"/>
    </xf>
    <xf numFmtId="0" fontId="44" fillId="8" borderId="0" xfId="0" applyFont="1" applyFill="1" applyAlignment="1" applyProtection="1">
      <alignment horizontal="center" vertical="center"/>
      <protection locked="0"/>
    </xf>
    <xf numFmtId="0" fontId="44" fillId="8" borderId="0" xfId="0" applyFont="1" applyFill="1" applyAlignment="1" applyProtection="1">
      <alignment horizontal="right" vertical="center"/>
      <protection locked="0"/>
    </xf>
    <xf numFmtId="0" fontId="1" fillId="8" borderId="11" xfId="0" applyNumberFormat="1" applyFont="1" applyFill="1" applyBorder="1" applyAlignment="1">
      <alignment horizontal="center" vertical="center"/>
    </xf>
    <xf numFmtId="0" fontId="1" fillId="8" borderId="11" xfId="0" applyNumberFormat="1" applyFont="1" applyFill="1" applyBorder="1" applyAlignment="1">
      <alignment horizontal="center" vertical="center" wrapText="1"/>
    </xf>
    <xf numFmtId="0" fontId="45" fillId="8" borderId="11" xfId="0" applyFont="1" applyFill="1" applyBorder="1" applyAlignment="1">
      <alignment vertical="center"/>
    </xf>
    <xf numFmtId="0" fontId="43" fillId="8" borderId="11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vertical="center"/>
    </xf>
    <xf numFmtId="0" fontId="43" fillId="8" borderId="23" xfId="0" applyFont="1" applyFill="1" applyBorder="1" applyAlignment="1">
      <alignment vertical="center"/>
    </xf>
    <xf numFmtId="0" fontId="43" fillId="8" borderId="23" xfId="0" applyFont="1" applyFill="1" applyBorder="1" applyAlignment="1">
      <alignment horizontal="center" vertical="center"/>
    </xf>
    <xf numFmtId="0" fontId="45" fillId="8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38" applyFont="1" applyFill="1" applyBorder="1" applyAlignment="1" applyProtection="1">
      <alignment horizontal="center" vertical="center"/>
      <protection locked="0"/>
    </xf>
    <xf numFmtId="0" fontId="0" fillId="0" borderId="10" xfId="38" applyFont="1" applyFill="1" applyBorder="1" applyAlignment="1" applyProtection="1">
      <alignment horizontal="left" vertical="center"/>
      <protection locked="0"/>
    </xf>
    <xf numFmtId="0" fontId="3" fillId="0" borderId="10" xfId="38" applyFont="1" applyBorder="1" applyAlignment="1" applyProtection="1">
      <alignment vertical="center"/>
      <protection locked="0"/>
    </xf>
    <xf numFmtId="0" fontId="3" fillId="8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1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horizontal="center" vertical="center"/>
    </xf>
    <xf numFmtId="0" fontId="44" fillId="8" borderId="19" xfId="0" applyFont="1" applyFill="1" applyBorder="1" applyAlignment="1">
      <alignment horizontal="right" vertical="center"/>
    </xf>
    <xf numFmtId="0" fontId="46" fillId="8" borderId="10" xfId="0" applyFont="1" applyFill="1" applyBorder="1" applyAlignment="1">
      <alignment vertical="center"/>
    </xf>
    <xf numFmtId="0" fontId="44" fillId="8" borderId="10" xfId="0" applyFont="1" applyFill="1" applyBorder="1" applyAlignment="1">
      <alignment horizontal="center" vertical="center"/>
    </xf>
    <xf numFmtId="180" fontId="44" fillId="8" borderId="10" xfId="0" applyNumberFormat="1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vertical="center"/>
    </xf>
    <xf numFmtId="0" fontId="46" fillId="8" borderId="1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42" applyFont="1" applyAlignment="1" applyProtection="1">
      <alignment/>
      <protection locked="0"/>
    </xf>
    <xf numFmtId="0" fontId="0" fillId="0" borderId="0" xfId="42" applyFont="1" applyFill="1" applyAlignment="1" applyProtection="1">
      <alignment/>
      <protection locked="0"/>
    </xf>
    <xf numFmtId="0" fontId="0" fillId="8" borderId="0" xfId="42" applyFont="1" applyFill="1" applyAlignment="1" applyProtection="1">
      <alignment/>
      <protection locked="0"/>
    </xf>
    <xf numFmtId="0" fontId="0" fillId="8" borderId="0" xfId="0" applyFont="1" applyFill="1" applyAlignment="1">
      <alignment/>
    </xf>
    <xf numFmtId="0" fontId="11" fillId="0" borderId="0" xfId="42" applyFont="1" applyBorder="1" applyAlignment="1" applyProtection="1">
      <alignment horizontal="center" vertical="center"/>
      <protection locked="0"/>
    </xf>
    <xf numFmtId="0" fontId="11" fillId="8" borderId="0" xfId="42" applyFont="1" applyFill="1" applyBorder="1" applyAlignment="1" applyProtection="1">
      <alignment horizontal="center" vertical="center"/>
      <protection locked="0"/>
    </xf>
    <xf numFmtId="2" fontId="44" fillId="0" borderId="0" xfId="42" applyNumberFormat="1" applyFont="1" applyFill="1" applyBorder="1" applyAlignment="1" applyProtection="1">
      <alignment horizontal="right" vertical="center"/>
      <protection locked="0"/>
    </xf>
    <xf numFmtId="2" fontId="44" fillId="8" borderId="0" xfId="42" applyNumberFormat="1" applyFont="1" applyFill="1" applyBorder="1" applyAlignment="1" applyProtection="1">
      <alignment horizontal="right" vertical="center"/>
      <protection locked="0"/>
    </xf>
    <xf numFmtId="0" fontId="1" fillId="8" borderId="10" xfId="42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>
      <alignment vertical="center"/>
    </xf>
    <xf numFmtId="0" fontId="43" fillId="0" borderId="22" xfId="42" applyFont="1" applyFill="1" applyBorder="1" applyAlignment="1" applyProtection="1">
      <alignment horizontal="center" vertical="center"/>
      <protection locked="0"/>
    </xf>
    <xf numFmtId="0" fontId="43" fillId="8" borderId="23" xfId="42" applyFont="1" applyFill="1" applyBorder="1" applyAlignment="1" applyProtection="1">
      <alignment horizontal="center" vertical="center"/>
      <protection locked="0"/>
    </xf>
    <xf numFmtId="0" fontId="43" fillId="8" borderId="22" xfId="42" applyFont="1" applyFill="1" applyBorder="1" applyAlignment="1" applyProtection="1">
      <alignment horizontal="center" vertical="center"/>
      <protection locked="0"/>
    </xf>
    <xf numFmtId="180" fontId="43" fillId="8" borderId="23" xfId="42" applyNumberFormat="1" applyFont="1" applyFill="1" applyBorder="1" applyAlignment="1" applyProtection="1">
      <alignment horizontal="center" vertical="center"/>
      <protection locked="0"/>
    </xf>
    <xf numFmtId="0" fontId="43" fillId="0" borderId="21" xfId="42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8" borderId="2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3" fillId="8" borderId="10" xfId="42" applyFont="1" applyFill="1" applyBorder="1" applyAlignment="1" applyProtection="1">
      <alignment horizontal="center" vertical="center"/>
      <protection locked="0"/>
    </xf>
    <xf numFmtId="0" fontId="43" fillId="8" borderId="21" xfId="4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/>
    </xf>
    <xf numFmtId="0" fontId="11" fillId="0" borderId="0" xfId="42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top"/>
    </xf>
    <xf numFmtId="2" fontId="0" fillId="0" borderId="0" xfId="42" applyNumberFormat="1" applyFont="1" applyFill="1" applyBorder="1" applyAlignment="1" applyProtection="1">
      <alignment horizontal="right" vertical="center"/>
      <protection locked="0"/>
    </xf>
    <xf numFmtId="0" fontId="1" fillId="0" borderId="10" xfId="42" applyFont="1" applyBorder="1" applyAlignment="1" applyProtection="1">
      <alignment horizontal="center" vertical="center" wrapText="1"/>
      <protection locked="0"/>
    </xf>
    <xf numFmtId="0" fontId="0" fillId="0" borderId="10" xfId="15" applyNumberFormat="1" applyFont="1" applyFill="1" applyBorder="1" applyAlignment="1" applyProtection="1">
      <alignment vertical="center" wrapText="1"/>
      <protection/>
    </xf>
    <xf numFmtId="0" fontId="0" fillId="0" borderId="22" xfId="42" applyFont="1" applyFill="1" applyBorder="1" applyAlignment="1" applyProtection="1">
      <alignment horizontal="center" vertical="center"/>
      <protection locked="0"/>
    </xf>
    <xf numFmtId="180" fontId="0" fillId="8" borderId="23" xfId="42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21" xfId="42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3" xfId="42" applyFont="1" applyBorder="1" applyAlignment="1" applyProtection="1">
      <alignment vertical="center"/>
      <protection locked="0"/>
    </xf>
    <xf numFmtId="0" fontId="0" fillId="0" borderId="23" xfId="42" applyFont="1" applyBorder="1" applyAlignment="1" applyProtection="1">
      <alignment horizontal="center" vertical="center"/>
      <protection locked="0"/>
    </xf>
    <xf numFmtId="0" fontId="0" fillId="0" borderId="2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Alignment="1" applyProtection="1">
      <alignment horizontal="center" vertical="center"/>
      <protection locked="0"/>
    </xf>
    <xf numFmtId="0" fontId="0" fillId="0" borderId="0" xfId="42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</cellXfs>
  <cellStyles count="54">
    <cellStyle name="Normal" xfId="0"/>
    <cellStyle name="常规_2010年沁水县财政收入测算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转换预算数据附件阳城" xfId="38"/>
    <cellStyle name="60% - 强调文字颜色 4" xfId="39"/>
    <cellStyle name="输出" xfId="40"/>
    <cellStyle name="计算" xfId="41"/>
    <cellStyle name="常规_2005YB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08年部门预算支出汇总__报人大(含事业预留调资)" xfId="66"/>
    <cellStyle name="常规_2010年预算县区加表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pane ySplit="1" topLeftCell="A2" activePane="bottomLeft" state="frozen"/>
      <selection pane="bottomLeft" activeCell="K16" sqref="K16"/>
    </sheetView>
  </sheetViews>
  <sheetFormatPr defaultColWidth="9.00390625" defaultRowHeight="14.25"/>
  <cols>
    <col min="1" max="1" width="41.75390625" style="199" customWidth="1"/>
    <col min="2" max="2" width="10.00390625" style="199" hidden="1" customWidth="1"/>
    <col min="3" max="3" width="11.375" style="200" customWidth="1"/>
    <col min="4" max="5" width="8.625" style="199" customWidth="1"/>
    <col min="6" max="6" width="9.625" style="150" customWidth="1"/>
    <col min="7" max="244" width="9.00390625" style="150" customWidth="1"/>
    <col min="245" max="16384" width="9.00390625" style="32" customWidth="1"/>
  </cols>
  <sheetData>
    <row r="1" spans="1:256" s="222" customFormat="1" ht="36" customHeight="1">
      <c r="A1" s="223" t="s">
        <v>0</v>
      </c>
      <c r="B1" s="223"/>
      <c r="C1" s="223"/>
      <c r="D1" s="223"/>
      <c r="E1" s="223"/>
      <c r="F1" s="223"/>
      <c r="G1" s="224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  <c r="IV1" s="239"/>
    </row>
    <row r="2" spans="1:244" s="4" customFormat="1" ht="24" customHeight="1">
      <c r="A2" s="225" t="s">
        <v>1</v>
      </c>
      <c r="B2" s="225"/>
      <c r="C2" s="225"/>
      <c r="D2" s="225"/>
      <c r="E2" s="225"/>
      <c r="F2" s="225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</row>
    <row r="3" spans="1:6" s="197" customFormat="1" ht="45" customHeight="1">
      <c r="A3" s="117" t="s">
        <v>2</v>
      </c>
      <c r="B3" s="226" t="s">
        <v>3</v>
      </c>
      <c r="C3" s="118" t="s">
        <v>4</v>
      </c>
      <c r="D3" s="226" t="s">
        <v>5</v>
      </c>
      <c r="E3" s="226" t="s">
        <v>6</v>
      </c>
      <c r="F3" s="118" t="s">
        <v>7</v>
      </c>
    </row>
    <row r="4" spans="1:256" s="150" customFormat="1" ht="24.75" customHeight="1">
      <c r="A4" s="227" t="s">
        <v>8</v>
      </c>
      <c r="B4" s="228">
        <f>B5+B19</f>
        <v>188270</v>
      </c>
      <c r="C4" s="228">
        <f>C5+C19</f>
        <v>160000</v>
      </c>
      <c r="D4" s="228">
        <f>D5+D19</f>
        <v>162310</v>
      </c>
      <c r="E4" s="229">
        <f>D4/C4*100</f>
        <v>101.44375000000001</v>
      </c>
      <c r="F4" s="229">
        <f>D4/B4*100-100</f>
        <v>-13.788707707016528</v>
      </c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50" customFormat="1" ht="24.75" customHeight="1">
      <c r="A5" s="230" t="s">
        <v>9</v>
      </c>
      <c r="B5" s="231">
        <f>SUM(B6:B18)</f>
        <v>126581</v>
      </c>
      <c r="C5" s="231">
        <f>SUM(C6:C18)</f>
        <v>114000</v>
      </c>
      <c r="D5" s="231">
        <f>SUM(D6:D18)</f>
        <v>114451</v>
      </c>
      <c r="E5" s="229">
        <f aca="true" t="shared" si="0" ref="E5:E26">D5/C5*100</f>
        <v>100.39561403508772</v>
      </c>
      <c r="F5" s="229">
        <f aca="true" t="shared" si="1" ref="F5:F26">D5/B5*100-100</f>
        <v>-9.582796786247542</v>
      </c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50" customFormat="1" ht="24.75" customHeight="1">
      <c r="A6" s="230" t="s">
        <v>10</v>
      </c>
      <c r="B6" s="232">
        <v>55966</v>
      </c>
      <c r="C6" s="133">
        <v>44400</v>
      </c>
      <c r="D6" s="232">
        <v>44428</v>
      </c>
      <c r="E6" s="229">
        <f t="shared" si="0"/>
        <v>100.06306306306307</v>
      </c>
      <c r="F6" s="229">
        <f t="shared" si="1"/>
        <v>-20.61608833934889</v>
      </c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50" customFormat="1" ht="24.75" customHeight="1">
      <c r="A7" s="230" t="s">
        <v>11</v>
      </c>
      <c r="B7" s="232">
        <v>21901</v>
      </c>
      <c r="C7" s="133">
        <v>17700</v>
      </c>
      <c r="D7" s="232">
        <v>17745</v>
      </c>
      <c r="E7" s="229">
        <f t="shared" si="0"/>
        <v>100.25423728813558</v>
      </c>
      <c r="F7" s="229">
        <f t="shared" si="1"/>
        <v>-18.976302451942843</v>
      </c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50" customFormat="1" ht="24.75" customHeight="1">
      <c r="A8" s="230" t="s">
        <v>12</v>
      </c>
      <c r="B8" s="232">
        <v>1178</v>
      </c>
      <c r="C8" s="133">
        <v>1100</v>
      </c>
      <c r="D8" s="232">
        <v>1124</v>
      </c>
      <c r="E8" s="229">
        <f t="shared" si="0"/>
        <v>102.18181818181817</v>
      </c>
      <c r="F8" s="229">
        <f t="shared" si="1"/>
        <v>-4.584040747028865</v>
      </c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50" customFormat="1" ht="24.75" customHeight="1">
      <c r="A9" s="230" t="s">
        <v>13</v>
      </c>
      <c r="B9" s="232">
        <v>25173</v>
      </c>
      <c r="C9" s="133">
        <v>23800</v>
      </c>
      <c r="D9" s="232">
        <v>23907</v>
      </c>
      <c r="E9" s="229">
        <f t="shared" si="0"/>
        <v>100.44957983193277</v>
      </c>
      <c r="F9" s="229">
        <f t="shared" si="1"/>
        <v>-5.029197950184724</v>
      </c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50" customFormat="1" ht="24.75" customHeight="1">
      <c r="A10" s="230" t="s">
        <v>14</v>
      </c>
      <c r="B10" s="232">
        <v>9990</v>
      </c>
      <c r="C10" s="133">
        <v>7750</v>
      </c>
      <c r="D10" s="232">
        <v>7750</v>
      </c>
      <c r="E10" s="229">
        <f t="shared" si="0"/>
        <v>100</v>
      </c>
      <c r="F10" s="229">
        <f t="shared" si="1"/>
        <v>-22.42242242242243</v>
      </c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50" customFormat="1" ht="24.75" customHeight="1">
      <c r="A11" s="230" t="s">
        <v>15</v>
      </c>
      <c r="B11" s="232">
        <v>4440</v>
      </c>
      <c r="C11" s="133">
        <v>4300</v>
      </c>
      <c r="D11" s="232">
        <v>4406</v>
      </c>
      <c r="E11" s="229">
        <f t="shared" si="0"/>
        <v>102.46511627906976</v>
      </c>
      <c r="F11" s="229">
        <f t="shared" si="1"/>
        <v>-0.7657657657657637</v>
      </c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50" customFormat="1" ht="24.75" customHeight="1">
      <c r="A12" s="230" t="s">
        <v>16</v>
      </c>
      <c r="B12" s="232">
        <v>1900</v>
      </c>
      <c r="C12" s="133">
        <v>1750</v>
      </c>
      <c r="D12" s="232">
        <v>1749</v>
      </c>
      <c r="E12" s="229">
        <f t="shared" si="0"/>
        <v>99.94285714285715</v>
      </c>
      <c r="F12" s="229">
        <f t="shared" si="1"/>
        <v>-7.94736842105263</v>
      </c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50" customFormat="1" ht="24.75" customHeight="1">
      <c r="A13" s="230" t="s">
        <v>17</v>
      </c>
      <c r="B13" s="232">
        <v>1588</v>
      </c>
      <c r="C13" s="133">
        <v>1400</v>
      </c>
      <c r="D13" s="232">
        <v>1454</v>
      </c>
      <c r="E13" s="229">
        <f t="shared" si="0"/>
        <v>103.85714285714285</v>
      </c>
      <c r="F13" s="229">
        <f t="shared" si="1"/>
        <v>-8.438287153652396</v>
      </c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50" customFormat="1" ht="24.75" customHeight="1">
      <c r="A14" s="230" t="s">
        <v>18</v>
      </c>
      <c r="B14" s="232">
        <v>907</v>
      </c>
      <c r="C14" s="133">
        <v>960</v>
      </c>
      <c r="D14" s="232">
        <v>972</v>
      </c>
      <c r="E14" s="229">
        <f t="shared" si="0"/>
        <v>101.25</v>
      </c>
      <c r="F14" s="229">
        <f t="shared" si="1"/>
        <v>7.166482910694597</v>
      </c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50" customFormat="1" ht="24.75" customHeight="1">
      <c r="A15" s="230" t="s">
        <v>19</v>
      </c>
      <c r="B15" s="232">
        <v>995</v>
      </c>
      <c r="C15" s="133">
        <v>1030</v>
      </c>
      <c r="D15" s="232">
        <v>1037</v>
      </c>
      <c r="E15" s="229">
        <f t="shared" si="0"/>
        <v>100.67961165048544</v>
      </c>
      <c r="F15" s="229">
        <f t="shared" si="1"/>
        <v>4.221105527638187</v>
      </c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50" customFormat="1" ht="24.75" customHeight="1">
      <c r="A16" s="230" t="s">
        <v>20</v>
      </c>
      <c r="B16" s="232">
        <v>201</v>
      </c>
      <c r="C16" s="133">
        <v>6000</v>
      </c>
      <c r="D16" s="232">
        <v>6024</v>
      </c>
      <c r="E16" s="229">
        <f t="shared" si="0"/>
        <v>100.4</v>
      </c>
      <c r="F16" s="229">
        <f t="shared" si="1"/>
        <v>2897.0149253731342</v>
      </c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50" customFormat="1" ht="24.75" customHeight="1">
      <c r="A17" s="230" t="s">
        <v>21</v>
      </c>
      <c r="B17" s="232">
        <v>967</v>
      </c>
      <c r="C17" s="133">
        <v>2800</v>
      </c>
      <c r="D17" s="232">
        <v>2837</v>
      </c>
      <c r="E17" s="229">
        <f t="shared" si="0"/>
        <v>101.32142857142856</v>
      </c>
      <c r="F17" s="229">
        <f t="shared" si="1"/>
        <v>193.38159255429161</v>
      </c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150" customFormat="1" ht="24.75" customHeight="1">
      <c r="A18" s="230" t="s">
        <v>22</v>
      </c>
      <c r="B18" s="232">
        <v>1375</v>
      </c>
      <c r="C18" s="133">
        <v>1010</v>
      </c>
      <c r="D18" s="232">
        <v>1018</v>
      </c>
      <c r="E18" s="229">
        <f t="shared" si="0"/>
        <v>100.79207920792079</v>
      </c>
      <c r="F18" s="229">
        <f t="shared" si="1"/>
        <v>-25.96363636363637</v>
      </c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50" customFormat="1" ht="24.75" customHeight="1">
      <c r="A19" s="230" t="s">
        <v>23</v>
      </c>
      <c r="B19" s="133">
        <f>SUM(B20:B26)</f>
        <v>61689</v>
      </c>
      <c r="C19" s="133">
        <f>SUM(C20:C26)</f>
        <v>46000</v>
      </c>
      <c r="D19" s="133">
        <f>SUM(D20:D26)</f>
        <v>47859</v>
      </c>
      <c r="E19" s="229">
        <f t="shared" si="0"/>
        <v>104.04130434782608</v>
      </c>
      <c r="F19" s="229">
        <f t="shared" si="1"/>
        <v>-22.41890774692409</v>
      </c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150" customFormat="1" ht="24.75" customHeight="1">
      <c r="A20" s="230" t="s">
        <v>24</v>
      </c>
      <c r="B20" s="133">
        <v>14675</v>
      </c>
      <c r="C20" s="133">
        <v>16600</v>
      </c>
      <c r="D20" s="133">
        <v>16628</v>
      </c>
      <c r="E20" s="229">
        <f t="shared" si="0"/>
        <v>100.16867469879517</v>
      </c>
      <c r="F20" s="229">
        <f t="shared" si="1"/>
        <v>13.308347529812607</v>
      </c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50" customFormat="1" ht="24.75" customHeight="1">
      <c r="A21" s="230" t="s">
        <v>25</v>
      </c>
      <c r="B21" s="133">
        <v>1821</v>
      </c>
      <c r="C21" s="133">
        <v>1800</v>
      </c>
      <c r="D21" s="133">
        <v>1896</v>
      </c>
      <c r="E21" s="229">
        <f t="shared" si="0"/>
        <v>105.33333333333333</v>
      </c>
      <c r="F21" s="229">
        <f t="shared" si="1"/>
        <v>4.118616144975277</v>
      </c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50" customFormat="1" ht="24.75" customHeight="1">
      <c r="A22" s="230" t="s">
        <v>26</v>
      </c>
      <c r="B22" s="133">
        <v>1845</v>
      </c>
      <c r="C22" s="133">
        <v>1800</v>
      </c>
      <c r="D22" s="133">
        <v>1854</v>
      </c>
      <c r="E22" s="229">
        <f t="shared" si="0"/>
        <v>103</v>
      </c>
      <c r="F22" s="229">
        <f t="shared" si="1"/>
        <v>0.48780487804877737</v>
      </c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50" customFormat="1" ht="24.75" customHeight="1">
      <c r="A23" s="230" t="s">
        <v>27</v>
      </c>
      <c r="B23" s="133"/>
      <c r="C23" s="133">
        <v>7200</v>
      </c>
      <c r="D23" s="133">
        <v>7271</v>
      </c>
      <c r="E23" s="229">
        <f t="shared" si="0"/>
        <v>100.98611111111111</v>
      </c>
      <c r="F23" s="229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150" customFormat="1" ht="24.75" customHeight="1">
      <c r="A24" s="230" t="s">
        <v>28</v>
      </c>
      <c r="B24" s="133">
        <v>40649</v>
      </c>
      <c r="C24" s="133">
        <v>14400</v>
      </c>
      <c r="D24" s="133">
        <v>15950</v>
      </c>
      <c r="E24" s="229">
        <f t="shared" si="0"/>
        <v>110.76388888888889</v>
      </c>
      <c r="F24" s="229">
        <f t="shared" si="1"/>
        <v>-60.761642352825405</v>
      </c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150" customFormat="1" ht="24.75" customHeight="1">
      <c r="A25" s="230" t="s">
        <v>29</v>
      </c>
      <c r="B25" s="133">
        <v>2698</v>
      </c>
      <c r="C25" s="133">
        <v>4100</v>
      </c>
      <c r="D25" s="133">
        <v>4162</v>
      </c>
      <c r="E25" s="229">
        <f t="shared" si="0"/>
        <v>101.51219512195122</v>
      </c>
      <c r="F25" s="229">
        <f t="shared" si="1"/>
        <v>54.26241660489251</v>
      </c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150" customFormat="1" ht="24.75" customHeight="1">
      <c r="A26" s="233" t="s">
        <v>30</v>
      </c>
      <c r="B26" s="234">
        <v>1</v>
      </c>
      <c r="C26" s="235">
        <v>100</v>
      </c>
      <c r="D26" s="234">
        <v>98</v>
      </c>
      <c r="E26" s="229">
        <f t="shared" si="0"/>
        <v>98</v>
      </c>
      <c r="F26" s="229">
        <f t="shared" si="1"/>
        <v>9700</v>
      </c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150" customFormat="1" ht="14.25">
      <c r="A27" s="199"/>
      <c r="B27" s="236"/>
      <c r="C27" s="237"/>
      <c r="D27" s="236"/>
      <c r="E27" s="236"/>
      <c r="F27" s="238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150" customFormat="1" ht="14.25">
      <c r="A28" s="199"/>
      <c r="B28" s="236"/>
      <c r="C28" s="237"/>
      <c r="D28" s="236"/>
      <c r="E28" s="236"/>
      <c r="F28" s="238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150" customFormat="1" ht="14.25">
      <c r="A29" s="199"/>
      <c r="B29" s="236"/>
      <c r="C29" s="237"/>
      <c r="D29" s="236"/>
      <c r="E29" s="236"/>
      <c r="F29" s="238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150" customFormat="1" ht="14.25">
      <c r="A30" s="199"/>
      <c r="B30" s="236"/>
      <c r="C30" s="237"/>
      <c r="D30" s="236"/>
      <c r="E30" s="236"/>
      <c r="F30" s="238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150" customFormat="1" ht="14.25">
      <c r="A31" s="199"/>
      <c r="B31" s="236"/>
      <c r="C31" s="237"/>
      <c r="D31" s="236"/>
      <c r="E31" s="236"/>
      <c r="F31" s="238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150" customFormat="1" ht="14.25">
      <c r="A32" s="199"/>
      <c r="B32" s="236"/>
      <c r="C32" s="237"/>
      <c r="D32" s="236"/>
      <c r="E32" s="236"/>
      <c r="F32" s="238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150" customFormat="1" ht="14.25">
      <c r="A33" s="199"/>
      <c r="B33" s="236"/>
      <c r="C33" s="237"/>
      <c r="D33" s="236"/>
      <c r="E33" s="236"/>
      <c r="F33" s="238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50" customFormat="1" ht="14.25">
      <c r="A34" s="199"/>
      <c r="B34" s="236"/>
      <c r="C34" s="237"/>
      <c r="D34" s="236"/>
      <c r="E34" s="236"/>
      <c r="F34" s="238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150" customFormat="1" ht="14.25">
      <c r="A35" s="199"/>
      <c r="B35" s="236"/>
      <c r="C35" s="237"/>
      <c r="D35" s="236"/>
      <c r="E35" s="236"/>
      <c r="F35" s="238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150" customFormat="1" ht="14.25">
      <c r="A36" s="199"/>
      <c r="B36" s="199"/>
      <c r="C36" s="200"/>
      <c r="D36" s="199"/>
      <c r="E36" s="199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150" customFormat="1" ht="14.25">
      <c r="A37" s="199"/>
      <c r="B37" s="199"/>
      <c r="C37" s="200"/>
      <c r="D37" s="199"/>
      <c r="E37" s="199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150" customFormat="1" ht="14.25">
      <c r="A38" s="199"/>
      <c r="B38" s="199"/>
      <c r="C38" s="200"/>
      <c r="D38" s="199"/>
      <c r="E38" s="199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150" customFormat="1" ht="14.25">
      <c r="A39" s="199"/>
      <c r="B39" s="199"/>
      <c r="C39" s="200"/>
      <c r="D39" s="199"/>
      <c r="E39" s="199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150" customFormat="1" ht="14.25">
      <c r="A40" s="199"/>
      <c r="B40" s="199"/>
      <c r="C40" s="200"/>
      <c r="D40" s="199"/>
      <c r="E40" s="199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150" customFormat="1" ht="14.25">
      <c r="A41" s="199"/>
      <c r="B41" s="199"/>
      <c r="C41" s="200"/>
      <c r="D41" s="199"/>
      <c r="E41" s="199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s="150" customFormat="1" ht="14.25">
      <c r="A42" s="199"/>
      <c r="B42" s="199"/>
      <c r="C42" s="200"/>
      <c r="D42" s="199"/>
      <c r="E42" s="199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s="150" customFormat="1" ht="14.25">
      <c r="A43" s="199"/>
      <c r="B43" s="199"/>
      <c r="C43" s="200"/>
      <c r="D43" s="199"/>
      <c r="E43" s="199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s="150" customFormat="1" ht="14.25">
      <c r="A44" s="199"/>
      <c r="B44" s="199"/>
      <c r="C44" s="200"/>
      <c r="D44" s="199"/>
      <c r="E44" s="199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150" customFormat="1" ht="14.25">
      <c r="A45" s="199"/>
      <c r="B45" s="199"/>
      <c r="C45" s="200"/>
      <c r="D45" s="199"/>
      <c r="E45" s="199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s="150" customFormat="1" ht="14.25">
      <c r="A46" s="199"/>
      <c r="B46" s="199"/>
      <c r="C46" s="200"/>
      <c r="D46" s="199"/>
      <c r="E46" s="199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s="150" customFormat="1" ht="14.25">
      <c r="A47" s="199"/>
      <c r="B47" s="199"/>
      <c r="C47" s="200"/>
      <c r="D47" s="199"/>
      <c r="E47" s="199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s="150" customFormat="1" ht="14.25">
      <c r="A48" s="199"/>
      <c r="B48" s="199"/>
      <c r="C48" s="200"/>
      <c r="D48" s="199"/>
      <c r="E48" s="199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s="150" customFormat="1" ht="14.25">
      <c r="A49" s="199"/>
      <c r="B49" s="199"/>
      <c r="C49" s="200"/>
      <c r="D49" s="199"/>
      <c r="E49" s="199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s="150" customFormat="1" ht="14.25">
      <c r="A50" s="199"/>
      <c r="B50" s="199"/>
      <c r="C50" s="200"/>
      <c r="D50" s="199"/>
      <c r="E50" s="199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s="150" customFormat="1" ht="14.25">
      <c r="A51" s="199"/>
      <c r="B51" s="199"/>
      <c r="C51" s="200"/>
      <c r="D51" s="199"/>
      <c r="E51" s="199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s="150" customFormat="1" ht="14.25">
      <c r="A52" s="199"/>
      <c r="B52" s="199"/>
      <c r="C52" s="200"/>
      <c r="D52" s="199"/>
      <c r="E52" s="199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s="150" customFormat="1" ht="14.25">
      <c r="A53" s="199"/>
      <c r="B53" s="199"/>
      <c r="C53" s="200"/>
      <c r="D53" s="199"/>
      <c r="E53" s="199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s="150" customFormat="1" ht="14.25">
      <c r="A54" s="199"/>
      <c r="B54" s="199"/>
      <c r="C54" s="200"/>
      <c r="D54" s="199"/>
      <c r="E54" s="199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s="150" customFormat="1" ht="14.25">
      <c r="A55" s="199"/>
      <c r="B55" s="199"/>
      <c r="C55" s="200"/>
      <c r="D55" s="199"/>
      <c r="E55" s="199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s="150" customFormat="1" ht="14.25">
      <c r="A56" s="199"/>
      <c r="B56" s="199"/>
      <c r="C56" s="200"/>
      <c r="D56" s="199"/>
      <c r="E56" s="199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s="150" customFormat="1" ht="14.25">
      <c r="A57" s="199"/>
      <c r="B57" s="199"/>
      <c r="C57" s="200"/>
      <c r="D57" s="199"/>
      <c r="E57" s="199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</sheetData>
  <sheetProtection/>
  <mergeCells count="2">
    <mergeCell ref="A1:F1"/>
    <mergeCell ref="A2:F2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1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2">
      <selection activeCell="G26" sqref="G26"/>
    </sheetView>
  </sheetViews>
  <sheetFormatPr defaultColWidth="9.00390625" defaultRowHeight="14.25"/>
  <cols>
    <col min="1" max="1" width="31.125" style="4" customWidth="1"/>
    <col min="2" max="2" width="8.75390625" style="4" customWidth="1"/>
    <col min="3" max="3" width="31.125" style="4" customWidth="1"/>
    <col min="4" max="4" width="8.75390625" style="4" customWidth="1"/>
    <col min="5" max="16384" width="9.00390625" style="4" customWidth="1"/>
  </cols>
  <sheetData>
    <row r="1" spans="1:4" ht="34.5" customHeight="1">
      <c r="A1" s="5" t="s">
        <v>269</v>
      </c>
      <c r="B1" s="5"/>
      <c r="C1" s="5"/>
      <c r="D1" s="5"/>
    </row>
    <row r="2" spans="1:4" ht="21" customHeight="1">
      <c r="A2" s="6" t="s">
        <v>1</v>
      </c>
      <c r="B2" s="6"/>
      <c r="C2" s="6"/>
      <c r="D2" s="6"/>
    </row>
    <row r="3" spans="1:4" s="1" customFormat="1" ht="34.5" customHeight="1">
      <c r="A3" s="7" t="s">
        <v>65</v>
      </c>
      <c r="B3" s="8" t="s">
        <v>126</v>
      </c>
      <c r="C3" s="7" t="s">
        <v>65</v>
      </c>
      <c r="D3" s="7" t="s">
        <v>127</v>
      </c>
    </row>
    <row r="4" spans="1:4" ht="27.75" customHeight="1">
      <c r="A4" s="9" t="s">
        <v>128</v>
      </c>
      <c r="B4" s="10">
        <v>1000</v>
      </c>
      <c r="C4" s="11" t="s">
        <v>270</v>
      </c>
      <c r="D4" s="12">
        <v>1000</v>
      </c>
    </row>
    <row r="5" spans="1:4" ht="30" customHeight="1">
      <c r="A5" s="13" t="s">
        <v>132</v>
      </c>
      <c r="B5" s="14">
        <v>1000</v>
      </c>
      <c r="C5" s="15" t="s">
        <v>131</v>
      </c>
      <c r="D5" s="16"/>
    </row>
    <row r="6" spans="1:4" ht="34.5" customHeight="1">
      <c r="A6" s="13" t="s">
        <v>271</v>
      </c>
      <c r="B6" s="17">
        <v>1000</v>
      </c>
      <c r="C6" s="15" t="s">
        <v>272</v>
      </c>
      <c r="D6" s="16"/>
    </row>
    <row r="7" spans="1:4" ht="27.75" customHeight="1">
      <c r="A7" s="13"/>
      <c r="B7" s="17"/>
      <c r="C7" s="15" t="s">
        <v>133</v>
      </c>
      <c r="D7" s="16">
        <v>1000</v>
      </c>
    </row>
    <row r="8" spans="1:4" ht="27.75" customHeight="1">
      <c r="A8" s="18"/>
      <c r="B8" s="17"/>
      <c r="C8" s="15" t="s">
        <v>273</v>
      </c>
      <c r="D8" s="16">
        <v>1000</v>
      </c>
    </row>
    <row r="9" spans="1:4" ht="27.75" customHeight="1">
      <c r="A9" s="18"/>
      <c r="B9" s="19"/>
      <c r="C9" s="15"/>
      <c r="D9" s="16"/>
    </row>
    <row r="10" spans="1:4" ht="27.75" customHeight="1">
      <c r="A10" s="20" t="s">
        <v>137</v>
      </c>
      <c r="B10" s="19"/>
      <c r="C10" s="20" t="s">
        <v>274</v>
      </c>
      <c r="D10" s="16"/>
    </row>
    <row r="11" spans="1:4" s="2" customFormat="1" ht="27.75" customHeight="1">
      <c r="A11" s="21" t="s">
        <v>139</v>
      </c>
      <c r="B11" s="21">
        <v>1000</v>
      </c>
      <c r="C11" s="21" t="s">
        <v>95</v>
      </c>
      <c r="D11" s="21">
        <v>1000</v>
      </c>
    </row>
    <row r="12" spans="1:4" s="2" customFormat="1" ht="15" customHeight="1">
      <c r="A12" s="22"/>
      <c r="B12" s="22"/>
      <c r="C12" s="22"/>
      <c r="D12" s="22"/>
    </row>
    <row r="13" spans="1:4" s="2" customFormat="1" ht="15" customHeight="1">
      <c r="A13" s="22"/>
      <c r="B13" s="22"/>
      <c r="C13" s="22"/>
      <c r="D13" s="22"/>
    </row>
    <row r="14" spans="1:4" ht="15" customHeight="1">
      <c r="A14" s="23"/>
      <c r="B14" s="23"/>
      <c r="C14" s="23"/>
      <c r="D14" s="23"/>
    </row>
    <row r="15" spans="1:4" s="3" customFormat="1" ht="34.5" customHeight="1">
      <c r="A15" s="5" t="s">
        <v>275</v>
      </c>
      <c r="B15" s="5"/>
      <c r="C15" s="5"/>
      <c r="D15" s="5"/>
    </row>
    <row r="16" spans="1:4" ht="21.75" customHeight="1">
      <c r="A16" s="6" t="s">
        <v>1</v>
      </c>
      <c r="B16" s="6"/>
      <c r="C16" s="6"/>
      <c r="D16" s="6"/>
    </row>
    <row r="17" spans="1:4" s="1" customFormat="1" ht="34.5" customHeight="1">
      <c r="A17" s="7" t="s">
        <v>65</v>
      </c>
      <c r="B17" s="7" t="s">
        <v>126</v>
      </c>
      <c r="C17" s="7" t="s">
        <v>65</v>
      </c>
      <c r="D17" s="7" t="s">
        <v>127</v>
      </c>
    </row>
    <row r="18" spans="1:4" ht="27.75" customHeight="1">
      <c r="A18" s="24" t="s">
        <v>141</v>
      </c>
      <c r="B18" s="25">
        <f>SUM(B19:B22)</f>
        <v>28041</v>
      </c>
      <c r="C18" s="24" t="s">
        <v>142</v>
      </c>
      <c r="D18" s="25">
        <f>SUM(D19:D22)</f>
        <v>31002</v>
      </c>
    </row>
    <row r="19" spans="1:4" ht="34.5" customHeight="1">
      <c r="A19" s="20" t="s">
        <v>276</v>
      </c>
      <c r="B19" s="16"/>
      <c r="C19" s="20" t="s">
        <v>277</v>
      </c>
      <c r="D19" s="16"/>
    </row>
    <row r="20" spans="1:4" ht="34.5" customHeight="1">
      <c r="A20" s="20" t="s">
        <v>278</v>
      </c>
      <c r="B20" s="16">
        <v>17098</v>
      </c>
      <c r="C20" s="20" t="s">
        <v>279</v>
      </c>
      <c r="D20" s="16">
        <v>23413</v>
      </c>
    </row>
    <row r="21" spans="1:4" ht="34.5" customHeight="1">
      <c r="A21" s="20" t="s">
        <v>280</v>
      </c>
      <c r="B21" s="16">
        <v>10943</v>
      </c>
      <c r="C21" s="20" t="s">
        <v>281</v>
      </c>
      <c r="D21" s="16">
        <v>7589</v>
      </c>
    </row>
    <row r="22" spans="1:4" ht="27.75" customHeight="1">
      <c r="A22" s="20" t="s">
        <v>282</v>
      </c>
      <c r="B22" s="16"/>
      <c r="C22" s="20" t="s">
        <v>283</v>
      </c>
      <c r="D22" s="16"/>
    </row>
    <row r="23" spans="1:4" ht="27.75" customHeight="1">
      <c r="A23" s="16" t="s">
        <v>151</v>
      </c>
      <c r="B23" s="21">
        <v>33996</v>
      </c>
      <c r="C23" s="16" t="s">
        <v>124</v>
      </c>
      <c r="D23" s="21">
        <f>B24-D18</f>
        <v>31035</v>
      </c>
    </row>
    <row r="24" spans="1:4" ht="27.75" customHeight="1">
      <c r="A24" s="21" t="s">
        <v>139</v>
      </c>
      <c r="B24" s="21">
        <f>B18+B23</f>
        <v>62037</v>
      </c>
      <c r="C24" s="21" t="s">
        <v>95</v>
      </c>
      <c r="D24" s="21">
        <f>D18+D23</f>
        <v>62037</v>
      </c>
    </row>
  </sheetData>
  <sheetProtection/>
  <mergeCells count="4">
    <mergeCell ref="A1:D1"/>
    <mergeCell ref="A2:D2"/>
    <mergeCell ref="A15:D15"/>
    <mergeCell ref="A16:D16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10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pane ySplit="3" topLeftCell="A14" activePane="bottomLeft" state="frozen"/>
      <selection pane="bottomLeft" activeCell="H23" sqref="H23"/>
    </sheetView>
  </sheetViews>
  <sheetFormatPr defaultColWidth="9.00390625" defaultRowHeight="14.25"/>
  <cols>
    <col min="1" max="1" width="45.125" style="199" customWidth="1"/>
    <col min="2" max="2" width="8.625" style="200" hidden="1" customWidth="1"/>
    <col min="3" max="3" width="10.875" style="201" customWidth="1"/>
    <col min="4" max="5" width="7.50390625" style="201" customWidth="1"/>
    <col min="6" max="6" width="8.75390625" style="202" customWidth="1"/>
    <col min="7" max="7" width="9.50390625" style="150" customWidth="1"/>
    <col min="8" max="251" width="9.00390625" style="150" customWidth="1"/>
    <col min="252" max="16384" width="9.00390625" style="32" customWidth="1"/>
  </cols>
  <sheetData>
    <row r="1" spans="1:251" s="107" customFormat="1" ht="34.5" customHeight="1">
      <c r="A1" s="203" t="s">
        <v>31</v>
      </c>
      <c r="B1" s="203"/>
      <c r="C1" s="204"/>
      <c r="D1" s="204"/>
      <c r="E1" s="204"/>
      <c r="F1" s="20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36" s="4" customFormat="1" ht="24" customHeight="1">
      <c r="A2" s="205" t="s">
        <v>1</v>
      </c>
      <c r="B2" s="205"/>
      <c r="C2" s="206"/>
      <c r="D2" s="206"/>
      <c r="E2" s="206"/>
      <c r="F2" s="206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</row>
    <row r="3" spans="1:6" s="197" customFormat="1" ht="34.5" customHeight="1">
      <c r="A3" s="117" t="s">
        <v>2</v>
      </c>
      <c r="B3" s="118" t="s">
        <v>3</v>
      </c>
      <c r="C3" s="207" t="s">
        <v>32</v>
      </c>
      <c r="D3" s="207" t="s">
        <v>5</v>
      </c>
      <c r="E3" s="207" t="s">
        <v>6</v>
      </c>
      <c r="F3" s="207" t="s">
        <v>7</v>
      </c>
    </row>
    <row r="4" spans="1:251" s="198" customFormat="1" ht="18.75" customHeight="1">
      <c r="A4" s="208" t="s">
        <v>33</v>
      </c>
      <c r="B4" s="209">
        <v>188270</v>
      </c>
      <c r="C4" s="210">
        <v>160000</v>
      </c>
      <c r="D4" s="211">
        <v>162310</v>
      </c>
      <c r="E4" s="212">
        <f aca="true" t="shared" si="0" ref="E4:E29">D4/C4*100</f>
        <v>101.44375000000001</v>
      </c>
      <c r="F4" s="212">
        <f aca="true" t="shared" si="1" ref="F4:F11">D4/B4*100-100</f>
        <v>-13.788707707016528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</row>
    <row r="5" spans="1:251" s="198" customFormat="1" ht="18.75" customHeight="1">
      <c r="A5" s="159" t="s">
        <v>34</v>
      </c>
      <c r="B5" s="213">
        <f>B6+B7+B29</f>
        <v>72646</v>
      </c>
      <c r="C5" s="213">
        <f>C6+C7+C29</f>
        <v>51295</v>
      </c>
      <c r="D5" s="213">
        <f>D6+D7+D29</f>
        <v>89312</v>
      </c>
      <c r="E5" s="212">
        <f t="shared" si="0"/>
        <v>174.1144361048835</v>
      </c>
      <c r="F5" s="212">
        <f t="shared" si="1"/>
        <v>22.94138699997248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</row>
    <row r="6" spans="1:251" s="198" customFormat="1" ht="18.75" customHeight="1">
      <c r="A6" s="161" t="s">
        <v>35</v>
      </c>
      <c r="B6" s="214">
        <v>-16587</v>
      </c>
      <c r="C6" s="14">
        <v>-16587</v>
      </c>
      <c r="D6" s="215">
        <v>-16587</v>
      </c>
      <c r="E6" s="212">
        <f t="shared" si="0"/>
        <v>100</v>
      </c>
      <c r="F6" s="212">
        <f t="shared" si="1"/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</row>
    <row r="7" spans="1:251" s="198" customFormat="1" ht="18.75" customHeight="1">
      <c r="A7" s="161" t="s">
        <v>36</v>
      </c>
      <c r="B7" s="14">
        <f>SUM(B8:B28)</f>
        <v>58726</v>
      </c>
      <c r="C7" s="14">
        <f>SUM(C8:C28)</f>
        <v>57934</v>
      </c>
      <c r="D7" s="14">
        <f>SUM(D8:D28)</f>
        <v>82317</v>
      </c>
      <c r="E7" s="212">
        <f t="shared" si="0"/>
        <v>142.08754789933374</v>
      </c>
      <c r="F7" s="212">
        <f t="shared" si="1"/>
        <v>40.1713040220686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</row>
    <row r="8" spans="1:256" s="2" customFormat="1" ht="18.75" customHeight="1">
      <c r="A8" s="216" t="s">
        <v>37</v>
      </c>
      <c r="B8" s="160">
        <v>7702</v>
      </c>
      <c r="C8" s="169">
        <v>3415</v>
      </c>
      <c r="D8" s="14">
        <v>8012</v>
      </c>
      <c r="E8" s="212">
        <f t="shared" si="0"/>
        <v>234.61200585651537</v>
      </c>
      <c r="F8" s="212">
        <f t="shared" si="1"/>
        <v>4.024928589976625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198"/>
      <c r="IS8" s="198"/>
      <c r="IT8" s="198"/>
      <c r="IU8" s="198"/>
      <c r="IV8" s="198"/>
    </row>
    <row r="9" spans="1:256" s="2" customFormat="1" ht="18.75" customHeight="1">
      <c r="A9" s="216" t="s">
        <v>38</v>
      </c>
      <c r="B9" s="160">
        <v>5251</v>
      </c>
      <c r="C9" s="14">
        <v>5117</v>
      </c>
      <c r="D9" s="14">
        <v>22877</v>
      </c>
      <c r="E9" s="212">
        <f t="shared" si="0"/>
        <v>447.078366230213</v>
      </c>
      <c r="F9" s="212">
        <f t="shared" si="1"/>
        <v>335.6693963054656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198"/>
      <c r="IS9" s="198"/>
      <c r="IT9" s="198"/>
      <c r="IU9" s="198"/>
      <c r="IV9" s="198"/>
    </row>
    <row r="10" spans="1:256" s="2" customFormat="1" ht="18.75" customHeight="1">
      <c r="A10" s="216" t="s">
        <v>39</v>
      </c>
      <c r="B10" s="160">
        <v>-5797</v>
      </c>
      <c r="C10" s="14">
        <v>1215</v>
      </c>
      <c r="D10" s="14">
        <v>6599</v>
      </c>
      <c r="E10" s="212">
        <f t="shared" si="0"/>
        <v>543.1275720164609</v>
      </c>
      <c r="F10" s="212">
        <f t="shared" si="1"/>
        <v>-213.8347421079869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198"/>
      <c r="IS10" s="198"/>
      <c r="IT10" s="198"/>
      <c r="IU10" s="198"/>
      <c r="IV10" s="198"/>
    </row>
    <row r="11" spans="1:256" s="2" customFormat="1" ht="18.75" customHeight="1">
      <c r="A11" s="216" t="s">
        <v>40</v>
      </c>
      <c r="B11" s="160">
        <v>830</v>
      </c>
      <c r="C11" s="14">
        <v>538</v>
      </c>
      <c r="D11" s="14">
        <v>810</v>
      </c>
      <c r="E11" s="212">
        <f t="shared" si="0"/>
        <v>150.55762081784388</v>
      </c>
      <c r="F11" s="212">
        <f t="shared" si="1"/>
        <v>-2.409638554216869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198"/>
      <c r="IS11" s="198"/>
      <c r="IT11" s="198"/>
      <c r="IU11" s="198"/>
      <c r="IV11" s="198"/>
    </row>
    <row r="12" spans="1:256" s="2" customFormat="1" ht="18.75" customHeight="1">
      <c r="A12" s="216" t="s">
        <v>41</v>
      </c>
      <c r="B12" s="160">
        <v>126</v>
      </c>
      <c r="C12" s="14"/>
      <c r="D12" s="14"/>
      <c r="E12" s="212"/>
      <c r="F12" s="212">
        <f aca="true" t="shared" si="2" ref="F12:F30">D12/B12*100-100</f>
        <v>-100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198"/>
      <c r="IS12" s="198"/>
      <c r="IT12" s="198"/>
      <c r="IU12" s="198"/>
      <c r="IV12" s="198"/>
    </row>
    <row r="13" spans="1:256" s="2" customFormat="1" ht="18.75" customHeight="1">
      <c r="A13" s="216" t="s">
        <v>42</v>
      </c>
      <c r="B13" s="160">
        <v>98</v>
      </c>
      <c r="C13" s="14">
        <v>88</v>
      </c>
      <c r="D13" s="14">
        <v>98</v>
      </c>
      <c r="E13" s="212">
        <f t="shared" si="0"/>
        <v>111.36363636363636</v>
      </c>
      <c r="F13" s="212">
        <f t="shared" si="2"/>
        <v>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198"/>
      <c r="IS13" s="198"/>
      <c r="IT13" s="198"/>
      <c r="IU13" s="198"/>
      <c r="IV13" s="198"/>
    </row>
    <row r="14" spans="1:256" s="2" customFormat="1" ht="18.75" customHeight="1">
      <c r="A14" s="216" t="s">
        <v>43</v>
      </c>
      <c r="B14" s="160">
        <v>7515</v>
      </c>
      <c r="C14" s="14">
        <v>11516</v>
      </c>
      <c r="D14" s="14">
        <v>8077</v>
      </c>
      <c r="E14" s="212">
        <f t="shared" si="0"/>
        <v>70.1372004168114</v>
      </c>
      <c r="F14" s="212">
        <f t="shared" si="2"/>
        <v>7.478376580172991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198"/>
      <c r="IS14" s="198"/>
      <c r="IT14" s="198"/>
      <c r="IU14" s="198"/>
      <c r="IV14" s="198"/>
    </row>
    <row r="15" spans="1:256" s="2" customFormat="1" ht="18.75" customHeight="1">
      <c r="A15" s="216" t="s">
        <v>44</v>
      </c>
      <c r="B15" s="160">
        <v>862</v>
      </c>
      <c r="C15" s="14">
        <v>776</v>
      </c>
      <c r="D15" s="14">
        <v>921</v>
      </c>
      <c r="E15" s="212">
        <f t="shared" si="0"/>
        <v>118.68556701030928</v>
      </c>
      <c r="F15" s="212">
        <f t="shared" si="2"/>
        <v>6.844547563805108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198"/>
      <c r="IS15" s="198"/>
      <c r="IT15" s="198"/>
      <c r="IU15" s="198"/>
      <c r="IV15" s="198"/>
    </row>
    <row r="16" spans="1:256" s="2" customFormat="1" ht="18.75" customHeight="1">
      <c r="A16" s="216" t="s">
        <v>45</v>
      </c>
      <c r="B16" s="160">
        <v>1758</v>
      </c>
      <c r="C16" s="14">
        <v>1679</v>
      </c>
      <c r="D16" s="14">
        <v>2231</v>
      </c>
      <c r="E16" s="212">
        <f t="shared" si="0"/>
        <v>132.87671232876713</v>
      </c>
      <c r="F16" s="212">
        <f t="shared" si="2"/>
        <v>26.905574516496017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198"/>
      <c r="IS16" s="198"/>
      <c r="IT16" s="198"/>
      <c r="IU16" s="198"/>
      <c r="IV16" s="198"/>
    </row>
    <row r="17" spans="1:256" s="2" customFormat="1" ht="18.75" customHeight="1">
      <c r="A17" s="216" t="s">
        <v>46</v>
      </c>
      <c r="B17" s="160">
        <v>1083</v>
      </c>
      <c r="C17" s="14">
        <v>733</v>
      </c>
      <c r="D17" s="14">
        <v>1151</v>
      </c>
      <c r="E17" s="212">
        <f t="shared" si="0"/>
        <v>157.02592087312414</v>
      </c>
      <c r="F17" s="212">
        <f t="shared" si="2"/>
        <v>6.278855032317637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198"/>
      <c r="IS17" s="198"/>
      <c r="IT17" s="198"/>
      <c r="IU17" s="198"/>
      <c r="IV17" s="198"/>
    </row>
    <row r="18" spans="1:256" s="2" customFormat="1" ht="18.75" customHeight="1">
      <c r="A18" s="216" t="s">
        <v>47</v>
      </c>
      <c r="B18" s="160">
        <v>4000</v>
      </c>
      <c r="C18" s="14">
        <v>3290</v>
      </c>
      <c r="D18" s="14">
        <v>4530</v>
      </c>
      <c r="E18" s="212">
        <f t="shared" si="0"/>
        <v>137.68996960486322</v>
      </c>
      <c r="F18" s="212">
        <f t="shared" si="2"/>
        <v>13.25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198"/>
      <c r="IS18" s="198"/>
      <c r="IT18" s="198"/>
      <c r="IU18" s="198"/>
      <c r="IV18" s="198"/>
    </row>
    <row r="19" spans="1:256" s="2" customFormat="1" ht="18.75" customHeight="1">
      <c r="A19" s="216" t="s">
        <v>48</v>
      </c>
      <c r="B19" s="160"/>
      <c r="C19" s="14">
        <v>4</v>
      </c>
      <c r="D19" s="14">
        <v>4</v>
      </c>
      <c r="E19" s="212">
        <f t="shared" si="0"/>
        <v>100</v>
      </c>
      <c r="F19" s="212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198"/>
      <c r="IS19" s="198"/>
      <c r="IT19" s="198"/>
      <c r="IU19" s="198"/>
      <c r="IV19" s="198"/>
    </row>
    <row r="20" spans="1:256" s="2" customFormat="1" ht="18.75" customHeight="1">
      <c r="A20" s="217" t="s">
        <v>49</v>
      </c>
      <c r="B20" s="160">
        <v>1440</v>
      </c>
      <c r="C20" s="172">
        <v>648</v>
      </c>
      <c r="D20" s="14">
        <v>674</v>
      </c>
      <c r="E20" s="212">
        <f t="shared" si="0"/>
        <v>104.01234567901234</v>
      </c>
      <c r="F20" s="212">
        <f t="shared" si="2"/>
        <v>-53.19444444444444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198"/>
      <c r="IS20" s="198"/>
      <c r="IT20" s="198"/>
      <c r="IU20" s="198"/>
      <c r="IV20" s="198"/>
    </row>
    <row r="21" spans="1:256" s="2" customFormat="1" ht="18.75" customHeight="1">
      <c r="A21" s="218" t="s">
        <v>50</v>
      </c>
      <c r="B21" s="160">
        <v>11623</v>
      </c>
      <c r="C21" s="14">
        <v>10126</v>
      </c>
      <c r="D21" s="14">
        <v>12367</v>
      </c>
      <c r="E21" s="212">
        <f t="shared" si="0"/>
        <v>122.13114754098359</v>
      </c>
      <c r="F21" s="212">
        <f t="shared" si="2"/>
        <v>6.401101264733725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198"/>
      <c r="IS21" s="198"/>
      <c r="IT21" s="198"/>
      <c r="IU21" s="198"/>
      <c r="IV21" s="198"/>
    </row>
    <row r="22" spans="1:256" s="2" customFormat="1" ht="18.75" customHeight="1">
      <c r="A22" s="216" t="s">
        <v>51</v>
      </c>
      <c r="B22" s="160">
        <v>10206</v>
      </c>
      <c r="C22" s="14">
        <v>9597</v>
      </c>
      <c r="D22" s="14">
        <v>2378</v>
      </c>
      <c r="E22" s="212">
        <f t="shared" si="0"/>
        <v>24.778576638532876</v>
      </c>
      <c r="F22" s="212">
        <f t="shared" si="2"/>
        <v>-76.69998040368411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198"/>
      <c r="IS22" s="198"/>
      <c r="IT22" s="198"/>
      <c r="IU22" s="198"/>
      <c r="IV22" s="198"/>
    </row>
    <row r="23" spans="1:256" s="28" customFormat="1" ht="18.75" customHeight="1">
      <c r="A23" s="216" t="s">
        <v>52</v>
      </c>
      <c r="B23" s="14">
        <v>300</v>
      </c>
      <c r="C23" s="14">
        <v>241</v>
      </c>
      <c r="D23" s="14">
        <v>256</v>
      </c>
      <c r="E23" s="212">
        <f t="shared" si="0"/>
        <v>106.2240663900415</v>
      </c>
      <c r="F23" s="212">
        <f t="shared" si="2"/>
        <v>-14.666666666666657</v>
      </c>
      <c r="G23" s="7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R23" s="198"/>
      <c r="IS23" s="198"/>
      <c r="IT23" s="198"/>
      <c r="IU23" s="198"/>
      <c r="IV23" s="198"/>
    </row>
    <row r="24" spans="1:256" s="28" customFormat="1" ht="18.75" customHeight="1">
      <c r="A24" s="216" t="s">
        <v>53</v>
      </c>
      <c r="B24" s="14">
        <v>6840</v>
      </c>
      <c r="C24" s="14">
        <v>7327</v>
      </c>
      <c r="D24" s="14">
        <v>8347</v>
      </c>
      <c r="E24" s="212">
        <f t="shared" si="0"/>
        <v>113.92111368909512</v>
      </c>
      <c r="F24" s="212">
        <f t="shared" si="2"/>
        <v>22.03216374269006</v>
      </c>
      <c r="G24" s="7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R24" s="198"/>
      <c r="IS24" s="198"/>
      <c r="IT24" s="198"/>
      <c r="IU24" s="198"/>
      <c r="IV24" s="198"/>
    </row>
    <row r="25" spans="1:256" s="28" customFormat="1" ht="18.75" customHeight="1">
      <c r="A25" s="216" t="s">
        <v>54</v>
      </c>
      <c r="B25" s="14">
        <v>1270</v>
      </c>
      <c r="C25" s="14">
        <v>1610</v>
      </c>
      <c r="D25" s="14">
        <v>2755</v>
      </c>
      <c r="E25" s="212">
        <f t="shared" si="0"/>
        <v>171.11801242236024</v>
      </c>
      <c r="F25" s="212">
        <f t="shared" si="2"/>
        <v>116.92913385826773</v>
      </c>
      <c r="G25" s="7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R25" s="198"/>
      <c r="IS25" s="198"/>
      <c r="IT25" s="198"/>
      <c r="IU25" s="198"/>
      <c r="IV25" s="198"/>
    </row>
    <row r="26" spans="1:256" s="28" customFormat="1" ht="18.75" customHeight="1">
      <c r="A26" s="216" t="s">
        <v>55</v>
      </c>
      <c r="B26" s="14">
        <v>2291</v>
      </c>
      <c r="C26" s="14"/>
      <c r="D26" s="14">
        <v>69</v>
      </c>
      <c r="E26" s="212"/>
      <c r="F26" s="212">
        <f t="shared" si="2"/>
        <v>-96.9882147533828</v>
      </c>
      <c r="G26" s="7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R26" s="198"/>
      <c r="IS26" s="198"/>
      <c r="IT26" s="198"/>
      <c r="IU26" s="198"/>
      <c r="IV26" s="198"/>
    </row>
    <row r="27" spans="1:256" s="28" customFormat="1" ht="18.75" customHeight="1">
      <c r="A27" s="216" t="s">
        <v>56</v>
      </c>
      <c r="B27" s="14">
        <v>376</v>
      </c>
      <c r="C27" s="14"/>
      <c r="D27" s="14"/>
      <c r="E27" s="212"/>
      <c r="F27" s="212"/>
      <c r="G27" s="7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R27" s="198"/>
      <c r="IS27" s="198"/>
      <c r="IT27" s="198"/>
      <c r="IU27" s="198"/>
      <c r="IV27" s="198"/>
    </row>
    <row r="28" spans="1:256" s="28" customFormat="1" ht="18.75" customHeight="1">
      <c r="A28" s="216" t="s">
        <v>57</v>
      </c>
      <c r="B28" s="14">
        <v>952</v>
      </c>
      <c r="C28" s="14">
        <v>14</v>
      </c>
      <c r="D28" s="14">
        <v>161</v>
      </c>
      <c r="E28" s="212">
        <f t="shared" si="0"/>
        <v>1150</v>
      </c>
      <c r="F28" s="212">
        <f t="shared" si="2"/>
        <v>-83.08823529411765</v>
      </c>
      <c r="G28" s="7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R28" s="198"/>
      <c r="IS28" s="198"/>
      <c r="IT28" s="198"/>
      <c r="IU28" s="198"/>
      <c r="IV28" s="198"/>
    </row>
    <row r="29" spans="1:256" s="28" customFormat="1" ht="18.75" customHeight="1">
      <c r="A29" s="216" t="s">
        <v>58</v>
      </c>
      <c r="B29" s="14">
        <v>30507</v>
      </c>
      <c r="C29" s="14">
        <v>9948</v>
      </c>
      <c r="D29" s="14">
        <v>23582</v>
      </c>
      <c r="E29" s="212">
        <f t="shared" si="0"/>
        <v>237.05267390430237</v>
      </c>
      <c r="F29" s="212">
        <f t="shared" si="2"/>
        <v>-22.69970826367718</v>
      </c>
      <c r="G29" s="7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R29" s="198"/>
      <c r="IS29" s="198"/>
      <c r="IT29" s="198"/>
      <c r="IU29" s="198"/>
      <c r="IV29" s="198"/>
    </row>
    <row r="30" spans="1:251" s="198" customFormat="1" ht="18.75" customHeight="1">
      <c r="A30" s="159" t="s">
        <v>59</v>
      </c>
      <c r="B30" s="215">
        <v>15200</v>
      </c>
      <c r="C30" s="14"/>
      <c r="D30" s="215">
        <v>13662</v>
      </c>
      <c r="E30" s="212"/>
      <c r="F30" s="212">
        <f t="shared" si="2"/>
        <v>-10.118421052631575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</row>
    <row r="31" spans="1:251" s="198" customFormat="1" ht="18.75" customHeight="1">
      <c r="A31" s="159" t="s">
        <v>60</v>
      </c>
      <c r="B31" s="215">
        <v>0</v>
      </c>
      <c r="C31" s="14"/>
      <c r="D31" s="215"/>
      <c r="E31" s="212"/>
      <c r="F31" s="21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</row>
    <row r="32" spans="1:251" s="198" customFormat="1" ht="18.75" customHeight="1">
      <c r="A32" s="159" t="s">
        <v>61</v>
      </c>
      <c r="B32" s="215">
        <v>28477</v>
      </c>
      <c r="C32" s="14"/>
      <c r="D32" s="215">
        <v>25154</v>
      </c>
      <c r="E32" s="212"/>
      <c r="F32" s="212">
        <f aca="true" t="shared" si="3" ref="F32:F34">D32/B32*100-100</f>
        <v>-11.669066264002524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</row>
    <row r="33" spans="1:251" s="198" customFormat="1" ht="18.75" customHeight="1">
      <c r="A33" s="159" t="s">
        <v>62</v>
      </c>
      <c r="B33" s="214">
        <v>8405</v>
      </c>
      <c r="C33" s="14"/>
      <c r="D33" s="215">
        <v>11809</v>
      </c>
      <c r="E33" s="212"/>
      <c r="F33" s="212">
        <f t="shared" si="3"/>
        <v>40.49970255800119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</row>
    <row r="34" spans="1:251" s="198" customFormat="1" ht="18.75" customHeight="1">
      <c r="A34" s="219" t="s">
        <v>63</v>
      </c>
      <c r="B34" s="213">
        <f>B4+B5+B31+B33+B30+B32</f>
        <v>312998</v>
      </c>
      <c r="C34" s="220">
        <f>C4+C5+C31+C33+C30+C32</f>
        <v>211295</v>
      </c>
      <c r="D34" s="221">
        <f>D4+D5+D31+D33+D30+D32</f>
        <v>302247</v>
      </c>
      <c r="E34" s="212">
        <f>D34/C34*100</f>
        <v>143.0450318275397</v>
      </c>
      <c r="F34" s="212">
        <f t="shared" si="3"/>
        <v>-3.434846229049384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</row>
  </sheetData>
  <sheetProtection/>
  <mergeCells count="2">
    <mergeCell ref="A1:F1"/>
    <mergeCell ref="A2:F2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2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pane ySplit="3" topLeftCell="A16" activePane="bottomLeft" state="frozen"/>
      <selection pane="bottomLeft" activeCell="D2" sqref="D2"/>
    </sheetView>
  </sheetViews>
  <sheetFormatPr defaultColWidth="9.00390625" defaultRowHeight="14.25"/>
  <cols>
    <col min="1" max="1" width="39.125" style="185" customWidth="1"/>
    <col min="2" max="2" width="9.375" style="186" hidden="1" customWidth="1"/>
    <col min="3" max="3" width="22.00390625" style="186" customWidth="1"/>
    <col min="4" max="4" width="18.625" style="186" customWidth="1"/>
    <col min="5" max="5" width="12.625" style="187" bestFit="1" customWidth="1"/>
    <col min="6" max="6" width="9.00390625" style="187" customWidth="1"/>
    <col min="7" max="16384" width="9.00390625" style="185" customWidth="1"/>
  </cols>
  <sheetData>
    <row r="1" spans="1:4" ht="34.5" customHeight="1">
      <c r="A1" s="188" t="s">
        <v>64</v>
      </c>
      <c r="B1" s="188"/>
      <c r="C1" s="188"/>
      <c r="D1" s="188"/>
    </row>
    <row r="2" spans="1:4" ht="24" customHeight="1">
      <c r="A2" s="189"/>
      <c r="B2" s="189"/>
      <c r="C2" s="189"/>
      <c r="D2" s="190" t="s">
        <v>1</v>
      </c>
    </row>
    <row r="3" spans="1:4" ht="31.5" customHeight="1">
      <c r="A3" s="68" t="s">
        <v>65</v>
      </c>
      <c r="B3" s="68" t="s">
        <v>66</v>
      </c>
      <c r="C3" s="68" t="s">
        <v>67</v>
      </c>
      <c r="D3" s="68" t="s">
        <v>68</v>
      </c>
    </row>
    <row r="4" spans="1:4" ht="21.75" customHeight="1">
      <c r="A4" s="191" t="s">
        <v>69</v>
      </c>
      <c r="B4" s="192">
        <f>SUM(B5:B25)</f>
        <v>280735</v>
      </c>
      <c r="C4" s="192">
        <f>SUM(C5:C25)</f>
        <v>267888</v>
      </c>
      <c r="D4" s="193">
        <f>C4/B4*100-100</f>
        <v>-4.57620175610451</v>
      </c>
    </row>
    <row r="5" spans="1:4" ht="21.75" customHeight="1">
      <c r="A5" s="194" t="s">
        <v>70</v>
      </c>
      <c r="B5" s="192">
        <v>29759</v>
      </c>
      <c r="C5" s="192">
        <v>36406</v>
      </c>
      <c r="D5" s="193">
        <f aca="true" t="shared" si="0" ref="D5:D27">C5/B5*100-100</f>
        <v>22.33610000336033</v>
      </c>
    </row>
    <row r="6" spans="1:4" ht="21.75" customHeight="1">
      <c r="A6" s="194" t="s">
        <v>71</v>
      </c>
      <c r="B6" s="192">
        <v>9860</v>
      </c>
      <c r="C6" s="192">
        <v>8475</v>
      </c>
      <c r="D6" s="193">
        <f t="shared" si="0"/>
        <v>-14.046653144016233</v>
      </c>
    </row>
    <row r="7" spans="1:4" ht="21.75" customHeight="1">
      <c r="A7" s="194" t="s">
        <v>72</v>
      </c>
      <c r="B7" s="192">
        <v>41488</v>
      </c>
      <c r="C7" s="192">
        <v>42292</v>
      </c>
      <c r="D7" s="193">
        <f t="shared" si="0"/>
        <v>1.9379097570381845</v>
      </c>
    </row>
    <row r="8" spans="1:4" ht="21.75" customHeight="1">
      <c r="A8" s="194" t="s">
        <v>73</v>
      </c>
      <c r="B8" s="192">
        <v>1855</v>
      </c>
      <c r="C8" s="192">
        <v>987</v>
      </c>
      <c r="D8" s="193">
        <f t="shared" si="0"/>
        <v>-46.79245283018868</v>
      </c>
    </row>
    <row r="9" spans="1:4" ht="21.75" customHeight="1">
      <c r="A9" s="194" t="s">
        <v>74</v>
      </c>
      <c r="B9" s="192">
        <v>6176</v>
      </c>
      <c r="C9" s="192">
        <v>5988</v>
      </c>
      <c r="D9" s="193">
        <f t="shared" si="0"/>
        <v>-3.0440414507772005</v>
      </c>
    </row>
    <row r="10" spans="1:4" ht="21.75" customHeight="1">
      <c r="A10" s="194" t="s">
        <v>75</v>
      </c>
      <c r="B10" s="192">
        <v>41226</v>
      </c>
      <c r="C10" s="192">
        <v>41435</v>
      </c>
      <c r="D10" s="193">
        <f t="shared" si="0"/>
        <v>0.5069616261582439</v>
      </c>
    </row>
    <row r="11" spans="1:4" ht="21.75" customHeight="1">
      <c r="A11" s="194" t="s">
        <v>76</v>
      </c>
      <c r="B11" s="192">
        <v>21050</v>
      </c>
      <c r="C11" s="192">
        <v>14836</v>
      </c>
      <c r="D11" s="193">
        <f t="shared" si="0"/>
        <v>-29.520190023752974</v>
      </c>
    </row>
    <row r="12" spans="1:4" ht="21.75" customHeight="1">
      <c r="A12" s="194" t="s">
        <v>77</v>
      </c>
      <c r="B12" s="192">
        <v>14577</v>
      </c>
      <c r="C12" s="192">
        <v>12320</v>
      </c>
      <c r="D12" s="193">
        <f t="shared" si="0"/>
        <v>-15.483295602661727</v>
      </c>
    </row>
    <row r="13" spans="1:4" ht="21.75" customHeight="1">
      <c r="A13" s="194" t="s">
        <v>78</v>
      </c>
      <c r="B13" s="192">
        <v>20739</v>
      </c>
      <c r="C13" s="192">
        <v>28885</v>
      </c>
      <c r="D13" s="193">
        <f t="shared" si="0"/>
        <v>39.27865374415353</v>
      </c>
    </row>
    <row r="14" spans="1:4" ht="21.75" customHeight="1">
      <c r="A14" s="194" t="s">
        <v>79</v>
      </c>
      <c r="B14" s="192">
        <v>50598</v>
      </c>
      <c r="C14" s="192">
        <v>44518</v>
      </c>
      <c r="D14" s="193">
        <f t="shared" si="0"/>
        <v>-12.016285228665168</v>
      </c>
    </row>
    <row r="15" spans="1:4" ht="21.75" customHeight="1">
      <c r="A15" s="194" t="s">
        <v>80</v>
      </c>
      <c r="B15" s="192">
        <v>12137</v>
      </c>
      <c r="C15" s="192">
        <v>15495</v>
      </c>
      <c r="D15" s="193">
        <f t="shared" si="0"/>
        <v>27.667463129274125</v>
      </c>
    </row>
    <row r="16" spans="1:4" ht="21.75" customHeight="1">
      <c r="A16" s="194" t="s">
        <v>81</v>
      </c>
      <c r="B16" s="192">
        <v>5968</v>
      </c>
      <c r="C16" s="192">
        <v>3428</v>
      </c>
      <c r="D16" s="193">
        <f t="shared" si="0"/>
        <v>-42.56032171581769</v>
      </c>
    </row>
    <row r="17" spans="1:4" ht="21.75" customHeight="1">
      <c r="A17" s="194" t="s">
        <v>82</v>
      </c>
      <c r="B17" s="192">
        <v>1640</v>
      </c>
      <c r="C17" s="192">
        <v>1527</v>
      </c>
      <c r="D17" s="193">
        <f t="shared" si="0"/>
        <v>-6.890243902439025</v>
      </c>
    </row>
    <row r="18" spans="1:4" ht="21.75" customHeight="1">
      <c r="A18" s="194" t="s">
        <v>83</v>
      </c>
      <c r="B18" s="192">
        <v>0</v>
      </c>
      <c r="C18" s="192"/>
      <c r="D18" s="193"/>
    </row>
    <row r="19" spans="1:4" ht="21.75" customHeight="1">
      <c r="A19" s="194" t="s">
        <v>84</v>
      </c>
      <c r="B19" s="192">
        <v>6205</v>
      </c>
      <c r="C19" s="192">
        <v>3066</v>
      </c>
      <c r="D19" s="193">
        <f t="shared" si="0"/>
        <v>-50.588235294117645</v>
      </c>
    </row>
    <row r="20" spans="1:4" ht="21.75" customHeight="1">
      <c r="A20" s="194" t="s">
        <v>85</v>
      </c>
      <c r="B20" s="192">
        <v>12213</v>
      </c>
      <c r="C20" s="192">
        <v>2331</v>
      </c>
      <c r="D20" s="193">
        <f t="shared" si="0"/>
        <v>-80.91378039793662</v>
      </c>
    </row>
    <row r="21" spans="1:4" ht="21.75" customHeight="1">
      <c r="A21" s="194" t="s">
        <v>86</v>
      </c>
      <c r="B21" s="192">
        <v>364</v>
      </c>
      <c r="C21" s="192">
        <v>661</v>
      </c>
      <c r="D21" s="193">
        <f t="shared" si="0"/>
        <v>81.5934065934066</v>
      </c>
    </row>
    <row r="22" spans="1:4" ht="21.75" customHeight="1">
      <c r="A22" s="194" t="s">
        <v>87</v>
      </c>
      <c r="B22" s="192">
        <v>2841</v>
      </c>
      <c r="C22" s="192">
        <v>3015</v>
      </c>
      <c r="D22" s="193">
        <f t="shared" si="0"/>
        <v>6.124604012671583</v>
      </c>
    </row>
    <row r="23" spans="1:4" ht="21.75" customHeight="1">
      <c r="A23" s="194" t="s">
        <v>88</v>
      </c>
      <c r="B23" s="192">
        <v>1889</v>
      </c>
      <c r="C23" s="192">
        <v>2172</v>
      </c>
      <c r="D23" s="193">
        <f t="shared" si="0"/>
        <v>14.981471678136572</v>
      </c>
    </row>
    <row r="24" spans="1:4" ht="21.75" customHeight="1">
      <c r="A24" s="194" t="s">
        <v>89</v>
      </c>
      <c r="B24" s="192"/>
      <c r="C24" s="192">
        <v>16</v>
      </c>
      <c r="D24" s="193"/>
    </row>
    <row r="25" spans="1:4" ht="21.75" customHeight="1">
      <c r="A25" s="194" t="s">
        <v>90</v>
      </c>
      <c r="B25" s="192">
        <v>150</v>
      </c>
      <c r="C25" s="192">
        <v>35</v>
      </c>
      <c r="D25" s="193">
        <f t="shared" si="0"/>
        <v>-76.66666666666667</v>
      </c>
    </row>
    <row r="26" spans="1:4" ht="21.75" customHeight="1">
      <c r="A26" s="191" t="s">
        <v>91</v>
      </c>
      <c r="B26" s="192">
        <v>1909</v>
      </c>
      <c r="C26" s="192">
        <v>2222</v>
      </c>
      <c r="D26" s="193">
        <f t="shared" si="0"/>
        <v>16.396018858040847</v>
      </c>
    </row>
    <row r="27" spans="1:4" ht="21.75" customHeight="1">
      <c r="A27" s="191" t="s">
        <v>92</v>
      </c>
      <c r="B27" s="192">
        <v>25154</v>
      </c>
      <c r="C27" s="192">
        <v>19024</v>
      </c>
      <c r="D27" s="193">
        <f t="shared" si="0"/>
        <v>-24.369881529776578</v>
      </c>
    </row>
    <row r="28" spans="1:4" ht="21.75" customHeight="1">
      <c r="A28" s="191" t="s">
        <v>93</v>
      </c>
      <c r="B28" s="192"/>
      <c r="C28" s="192">
        <v>3580</v>
      </c>
      <c r="D28" s="193"/>
    </row>
    <row r="29" spans="1:4" ht="21.75" customHeight="1">
      <c r="A29" s="191" t="s">
        <v>94</v>
      </c>
      <c r="B29" s="192">
        <v>5200</v>
      </c>
      <c r="C29" s="192">
        <v>9533</v>
      </c>
      <c r="D29" s="193">
        <f>C29/B29*100-100</f>
        <v>83.3269230769231</v>
      </c>
    </row>
    <row r="30" spans="1:4" ht="21.75" customHeight="1">
      <c r="A30" s="195" t="s">
        <v>95</v>
      </c>
      <c r="B30" s="192">
        <f>B4+B26+B27+B29</f>
        <v>312998</v>
      </c>
      <c r="C30" s="192">
        <f>C4+C26+C27+C28+C29</f>
        <v>302247</v>
      </c>
      <c r="D30" s="193">
        <f>C30/B30*100-100</f>
        <v>-3.434846229049384</v>
      </c>
    </row>
    <row r="31" spans="1:4" ht="14.25">
      <c r="A31" s="187"/>
      <c r="B31" s="196"/>
      <c r="C31" s="196"/>
      <c r="D31" s="196"/>
    </row>
    <row r="32" spans="1:4" ht="14.25">
      <c r="A32" s="187"/>
      <c r="B32" s="196"/>
      <c r="C32" s="196"/>
      <c r="D32" s="196"/>
    </row>
    <row r="33" spans="1:4" ht="14.25">
      <c r="A33" s="187"/>
      <c r="B33" s="196"/>
      <c r="C33" s="196"/>
      <c r="D33" s="196"/>
    </row>
    <row r="34" spans="1:4" ht="14.25">
      <c r="A34" s="187"/>
      <c r="B34" s="196"/>
      <c r="C34" s="196"/>
      <c r="D34" s="196"/>
    </row>
    <row r="35" spans="1:4" ht="14.25">
      <c r="A35" s="187"/>
      <c r="B35" s="196"/>
      <c r="C35" s="196"/>
      <c r="D35" s="196"/>
    </row>
    <row r="36" spans="2:4" ht="14.25">
      <c r="B36" s="196"/>
      <c r="C36" s="196"/>
      <c r="D36" s="196"/>
    </row>
  </sheetData>
  <sheetProtection/>
  <mergeCells count="1">
    <mergeCell ref="A1:D1"/>
  </mergeCells>
  <printOptions horizontalCentered="1"/>
  <pageMargins left="0.79" right="0.79" top="0.98" bottom="0.98" header="0.47" footer="0.71"/>
  <pageSetup horizontalDpi="600" verticalDpi="600" orientation="portrait" paperSize="9"/>
  <headerFooter alignWithMargins="0">
    <oddFooter>&amp;C&amp;14— 3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9"/>
  <sheetViews>
    <sheetView workbookViewId="0" topLeftCell="A1">
      <pane ySplit="1" topLeftCell="A2" activePane="bottomLeft" state="frozen"/>
      <selection pane="bottomLeft" activeCell="F2" sqref="F2"/>
    </sheetView>
  </sheetViews>
  <sheetFormatPr defaultColWidth="9.00390625" defaultRowHeight="14.25"/>
  <cols>
    <col min="1" max="1" width="37.50390625" style="29" customWidth="1"/>
    <col min="2" max="2" width="9.125" style="29" hidden="1" customWidth="1"/>
    <col min="3" max="3" width="9.875" style="29" customWidth="1"/>
    <col min="4" max="4" width="8.625" style="30" customWidth="1"/>
    <col min="5" max="5" width="10.375" style="29" customWidth="1"/>
    <col min="6" max="6" width="13.25390625" style="29" customWidth="1"/>
    <col min="7" max="16384" width="9.00390625" style="150" customWidth="1"/>
  </cols>
  <sheetData>
    <row r="1" spans="1:254" s="144" customFormat="1" ht="34.5" customHeight="1">
      <c r="A1" s="152" t="s">
        <v>96</v>
      </c>
      <c r="B1" s="152"/>
      <c r="C1" s="152"/>
      <c r="D1" s="163"/>
      <c r="E1" s="152"/>
      <c r="F1" s="152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</row>
    <row r="2" spans="1:254" s="27" customFormat="1" ht="22.5" customHeight="1">
      <c r="A2" s="34"/>
      <c r="B2" s="34"/>
      <c r="C2" s="34"/>
      <c r="D2" s="35"/>
      <c r="E2" s="34"/>
      <c r="F2" s="174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6" s="146" customFormat="1" ht="33" customHeight="1">
      <c r="A3" s="175" t="s">
        <v>65</v>
      </c>
      <c r="B3" s="175" t="s">
        <v>3</v>
      </c>
      <c r="C3" s="175" t="s">
        <v>97</v>
      </c>
      <c r="D3" s="66" t="s">
        <v>5</v>
      </c>
      <c r="E3" s="175" t="s">
        <v>98</v>
      </c>
      <c r="F3" s="175" t="s">
        <v>99</v>
      </c>
    </row>
    <row r="4" spans="1:6" ht="21.75" customHeight="1">
      <c r="A4" s="41" t="s">
        <v>100</v>
      </c>
      <c r="B4" s="176">
        <f>B5+B12+B13+B14</f>
        <v>25476</v>
      </c>
      <c r="C4" s="176">
        <f>C5+C12+C13+C14</f>
        <v>10403</v>
      </c>
      <c r="D4" s="42">
        <f>D5+D12+D13+D14</f>
        <v>46817</v>
      </c>
      <c r="E4" s="43">
        <f aca="true" t="shared" si="0" ref="E4:E10">D4/C4*100</f>
        <v>450.03364414111314</v>
      </c>
      <c r="F4" s="177">
        <f aca="true" t="shared" si="1" ref="F4:F13">D4/B4*100-100</f>
        <v>83.76903752551422</v>
      </c>
    </row>
    <row r="5" spans="1:6" ht="21.75" customHeight="1">
      <c r="A5" s="41" t="s">
        <v>101</v>
      </c>
      <c r="B5" s="176">
        <f>SUM(B6:B11)</f>
        <v>14015</v>
      </c>
      <c r="C5" s="176">
        <f>SUM(C6:C11)</f>
        <v>7986</v>
      </c>
      <c r="D5" s="42">
        <f>SUM(D6:D11)</f>
        <v>19434</v>
      </c>
      <c r="E5" s="43">
        <f t="shared" si="0"/>
        <v>243.35086401202105</v>
      </c>
      <c r="F5" s="177">
        <f t="shared" si="1"/>
        <v>38.665715305030346</v>
      </c>
    </row>
    <row r="6" spans="1:6" ht="21.75" customHeight="1">
      <c r="A6" s="46" t="s">
        <v>102</v>
      </c>
      <c r="B6" s="178">
        <v>12560</v>
      </c>
      <c r="C6" s="178">
        <v>6981</v>
      </c>
      <c r="D6" s="47">
        <v>15478</v>
      </c>
      <c r="E6" s="43">
        <f t="shared" si="0"/>
        <v>221.71608652055582</v>
      </c>
      <c r="F6" s="177">
        <f t="shared" si="1"/>
        <v>23.232484076433124</v>
      </c>
    </row>
    <row r="7" spans="1:6" ht="21.75" customHeight="1">
      <c r="A7" s="46" t="s">
        <v>103</v>
      </c>
      <c r="B7" s="178">
        <v>997</v>
      </c>
      <c r="C7" s="178">
        <v>1000</v>
      </c>
      <c r="D7" s="47">
        <v>2538</v>
      </c>
      <c r="E7" s="43">
        <f t="shared" si="0"/>
        <v>253.79999999999998</v>
      </c>
      <c r="F7" s="177">
        <f t="shared" si="1"/>
        <v>154.56369107321967</v>
      </c>
    </row>
    <row r="8" spans="1:6" ht="21.75" customHeight="1">
      <c r="A8" s="46" t="s">
        <v>104</v>
      </c>
      <c r="B8" s="178">
        <v>61</v>
      </c>
      <c r="C8" s="178"/>
      <c r="D8" s="47">
        <v>327</v>
      </c>
      <c r="E8" s="43"/>
      <c r="F8" s="177">
        <f t="shared" si="1"/>
        <v>436.0655737704918</v>
      </c>
    </row>
    <row r="9" spans="1:6" ht="21.75" customHeight="1">
      <c r="A9" s="46" t="s">
        <v>105</v>
      </c>
      <c r="B9" s="178">
        <v>352</v>
      </c>
      <c r="C9" s="178"/>
      <c r="D9" s="47">
        <v>937</v>
      </c>
      <c r="E9" s="43"/>
      <c r="F9" s="177">
        <f t="shared" si="1"/>
        <v>166.1931818181818</v>
      </c>
    </row>
    <row r="10" spans="1:6" ht="21.75" customHeight="1">
      <c r="A10" s="179" t="s">
        <v>106</v>
      </c>
      <c r="B10" s="178">
        <v>45</v>
      </c>
      <c r="C10" s="176">
        <v>5</v>
      </c>
      <c r="D10" s="47">
        <v>154</v>
      </c>
      <c r="E10" s="43">
        <f t="shared" si="0"/>
        <v>3080</v>
      </c>
      <c r="F10" s="177">
        <f t="shared" si="1"/>
        <v>242.22222222222223</v>
      </c>
    </row>
    <row r="11" spans="1:6" ht="21.75" customHeight="1">
      <c r="A11" s="46" t="s">
        <v>107</v>
      </c>
      <c r="B11" s="178"/>
      <c r="C11" s="176"/>
      <c r="D11" s="47"/>
      <c r="E11" s="43"/>
      <c r="F11" s="177"/>
    </row>
    <row r="12" spans="1:6" ht="21.75" customHeight="1">
      <c r="A12" s="180" t="s">
        <v>108</v>
      </c>
      <c r="B12" s="47">
        <v>10000</v>
      </c>
      <c r="C12" s="176">
        <v>1400</v>
      </c>
      <c r="D12" s="47">
        <v>21925</v>
      </c>
      <c r="E12" s="43">
        <f aca="true" t="shared" si="2" ref="E12:E16">D12/C12*100</f>
        <v>1566.0714285714287</v>
      </c>
      <c r="F12" s="177">
        <f t="shared" si="1"/>
        <v>119.25</v>
      </c>
    </row>
    <row r="13" spans="1:6" ht="21.75" customHeight="1">
      <c r="A13" s="41" t="s">
        <v>109</v>
      </c>
      <c r="B13" s="47">
        <v>1461</v>
      </c>
      <c r="C13" s="176">
        <v>1017</v>
      </c>
      <c r="D13" s="47">
        <v>5458</v>
      </c>
      <c r="E13" s="43">
        <f t="shared" si="2"/>
        <v>536.6764995083579</v>
      </c>
      <c r="F13" s="177">
        <f t="shared" si="1"/>
        <v>273.57973990417526</v>
      </c>
    </row>
    <row r="14" spans="1:6" ht="21.75" customHeight="1">
      <c r="A14" s="180" t="s">
        <v>60</v>
      </c>
      <c r="B14" s="178"/>
      <c r="C14" s="178"/>
      <c r="D14" s="47"/>
      <c r="E14" s="43"/>
      <c r="F14" s="177"/>
    </row>
    <row r="15" spans="1:6" ht="21.75" customHeight="1">
      <c r="A15" s="41" t="s">
        <v>110</v>
      </c>
      <c r="B15" s="176">
        <f>B16+B28+B29</f>
        <v>25476</v>
      </c>
      <c r="C15" s="178">
        <f>C16+C28+C29</f>
        <v>10403</v>
      </c>
      <c r="D15" s="42">
        <f>D16+D28+D29</f>
        <v>46817</v>
      </c>
      <c r="E15" s="43">
        <f t="shared" si="2"/>
        <v>450.03364414111314</v>
      </c>
      <c r="F15" s="177">
        <f aca="true" t="shared" si="3" ref="F15:F20">D15/B15*100-100</f>
        <v>83.76903752551422</v>
      </c>
    </row>
    <row r="16" spans="1:6" ht="21.75" customHeight="1">
      <c r="A16" s="41" t="s">
        <v>111</v>
      </c>
      <c r="B16" s="176">
        <f>SUM(B17:B27)</f>
        <v>20460</v>
      </c>
      <c r="C16" s="178">
        <f>SUM(C17:C27)</f>
        <v>10403</v>
      </c>
      <c r="D16" s="42">
        <f>SUM(D17:D27)</f>
        <v>35108</v>
      </c>
      <c r="E16" s="43">
        <f t="shared" si="2"/>
        <v>337.47957320003843</v>
      </c>
      <c r="F16" s="177">
        <f t="shared" si="3"/>
        <v>71.59335288367546</v>
      </c>
    </row>
    <row r="17" spans="1:6" ht="21.75" customHeight="1">
      <c r="A17" s="44" t="s">
        <v>112</v>
      </c>
      <c r="B17" s="176">
        <v>57</v>
      </c>
      <c r="C17" s="178">
        <v>31</v>
      </c>
      <c r="D17" s="42">
        <v>22</v>
      </c>
      <c r="E17" s="43"/>
      <c r="F17" s="177">
        <f t="shared" si="3"/>
        <v>-61.40350877192983</v>
      </c>
    </row>
    <row r="18" spans="1:6" ht="21.75" customHeight="1">
      <c r="A18" s="49" t="s">
        <v>113</v>
      </c>
      <c r="B18" s="178">
        <v>379</v>
      </c>
      <c r="C18" s="178">
        <v>811</v>
      </c>
      <c r="D18" s="47">
        <v>811</v>
      </c>
      <c r="E18" s="43">
        <f>D18/C18*100</f>
        <v>100</v>
      </c>
      <c r="F18" s="177">
        <f t="shared" si="3"/>
        <v>113.98416886543538</v>
      </c>
    </row>
    <row r="19" spans="1:6" ht="21.75" customHeight="1">
      <c r="A19" s="46" t="s">
        <v>114</v>
      </c>
      <c r="B19" s="178">
        <v>12001</v>
      </c>
      <c r="C19" s="178">
        <v>7861</v>
      </c>
      <c r="D19" s="47">
        <v>8021</v>
      </c>
      <c r="E19" s="43">
        <f>D19/C19*100</f>
        <v>102.03536445744817</v>
      </c>
      <c r="F19" s="177">
        <f t="shared" si="3"/>
        <v>-33.163903008082656</v>
      </c>
    </row>
    <row r="20" spans="1:6" ht="21.75" customHeight="1">
      <c r="A20" s="46" t="s">
        <v>115</v>
      </c>
      <c r="B20" s="178"/>
      <c r="C20" s="178"/>
      <c r="D20" s="47"/>
      <c r="E20" s="43"/>
      <c r="F20" s="177"/>
    </row>
    <row r="21" spans="1:6" ht="21.75" customHeight="1">
      <c r="A21" s="46" t="s">
        <v>116</v>
      </c>
      <c r="B21" s="178"/>
      <c r="C21" s="178"/>
      <c r="D21" s="47"/>
      <c r="E21" s="43"/>
      <c r="F21" s="177"/>
    </row>
    <row r="22" spans="1:6" ht="21.75" customHeight="1">
      <c r="A22" s="46" t="s">
        <v>117</v>
      </c>
      <c r="B22" s="178"/>
      <c r="C22" s="176"/>
      <c r="D22" s="47"/>
      <c r="E22" s="43"/>
      <c r="F22" s="177"/>
    </row>
    <row r="23" spans="1:6" ht="21.75" customHeight="1">
      <c r="A23" s="46" t="s">
        <v>118</v>
      </c>
      <c r="B23" s="178"/>
      <c r="C23" s="178"/>
      <c r="D23" s="47"/>
      <c r="E23" s="43"/>
      <c r="F23" s="177"/>
    </row>
    <row r="24" spans="1:6" ht="21.75" customHeight="1">
      <c r="A24" s="46" t="s">
        <v>119</v>
      </c>
      <c r="B24" s="178">
        <v>1174</v>
      </c>
      <c r="C24" s="178">
        <v>1525</v>
      </c>
      <c r="D24" s="47">
        <v>1715</v>
      </c>
      <c r="E24" s="43">
        <f>D24/C24*100</f>
        <v>112.45901639344262</v>
      </c>
      <c r="F24" s="177">
        <f aca="true" t="shared" si="4" ref="F23:F29">D24/B24*100-100</f>
        <v>46.08177172061329</v>
      </c>
    </row>
    <row r="25" spans="1:6" ht="21.75" customHeight="1">
      <c r="A25" s="46" t="s">
        <v>120</v>
      </c>
      <c r="B25" s="178"/>
      <c r="C25" s="178"/>
      <c r="D25" s="47">
        <v>4253</v>
      </c>
      <c r="E25" s="43"/>
      <c r="F25" s="177"/>
    </row>
    <row r="26" spans="1:6" ht="21.75" customHeight="1">
      <c r="A26" s="46" t="s">
        <v>121</v>
      </c>
      <c r="B26" s="178"/>
      <c r="C26" s="178"/>
      <c r="D26" s="47">
        <v>25</v>
      </c>
      <c r="E26" s="43"/>
      <c r="F26" s="177"/>
    </row>
    <row r="27" spans="1:6" ht="21.75" customHeight="1">
      <c r="A27" s="49" t="s">
        <v>122</v>
      </c>
      <c r="B27" s="178">
        <v>6849</v>
      </c>
      <c r="C27" s="178">
        <v>175</v>
      </c>
      <c r="D27" s="47">
        <v>20261</v>
      </c>
      <c r="E27" s="43">
        <f>D27/C27*100</f>
        <v>11577.714285714286</v>
      </c>
      <c r="F27" s="177">
        <f t="shared" si="4"/>
        <v>195.824207913564</v>
      </c>
    </row>
    <row r="28" spans="1:6" ht="21.75" customHeight="1">
      <c r="A28" s="181" t="s">
        <v>91</v>
      </c>
      <c r="B28" s="178">
        <v>11</v>
      </c>
      <c r="C28" s="178"/>
      <c r="D28" s="47"/>
      <c r="E28" s="43"/>
      <c r="F28" s="177"/>
    </row>
    <row r="29" spans="1:6" ht="21.75" customHeight="1">
      <c r="A29" s="180" t="s">
        <v>123</v>
      </c>
      <c r="B29" s="178">
        <v>5005</v>
      </c>
      <c r="C29" s="178"/>
      <c r="D29" s="47">
        <v>11709</v>
      </c>
      <c r="E29" s="43"/>
      <c r="F29" s="177">
        <f t="shared" si="4"/>
        <v>133.94605394605398</v>
      </c>
    </row>
    <row r="30" spans="1:6" ht="21.75" customHeight="1">
      <c r="A30" s="182" t="s">
        <v>124</v>
      </c>
      <c r="B30" s="176">
        <v>0</v>
      </c>
      <c r="C30" s="176">
        <f>C4-C15</f>
        <v>0</v>
      </c>
      <c r="D30" s="42">
        <f>D4-D15</f>
        <v>0</v>
      </c>
      <c r="E30" s="43"/>
      <c r="F30" s="177"/>
    </row>
    <row r="31" spans="1:254" s="32" customFormat="1" ht="15">
      <c r="A31" s="52"/>
      <c r="B31" s="52"/>
      <c r="C31" s="52"/>
      <c r="D31" s="183"/>
      <c r="E31" s="52"/>
      <c r="F31" s="184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  <c r="IM31" s="150"/>
      <c r="IN31" s="150"/>
      <c r="IO31" s="150"/>
      <c r="IP31" s="150"/>
      <c r="IQ31" s="150"/>
      <c r="IR31" s="150"/>
      <c r="IS31" s="150"/>
      <c r="IT31" s="150"/>
    </row>
    <row r="32" spans="1:254" s="32" customFormat="1" ht="15">
      <c r="A32" s="52"/>
      <c r="B32" s="52"/>
      <c r="C32" s="52"/>
      <c r="D32" s="183"/>
      <c r="E32" s="52"/>
      <c r="F32" s="184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  <c r="IS32" s="150"/>
      <c r="IT32" s="150"/>
    </row>
    <row r="33" spans="1:254" s="32" customFormat="1" ht="15">
      <c r="A33" s="52"/>
      <c r="B33" s="52"/>
      <c r="C33" s="52"/>
      <c r="D33" s="183"/>
      <c r="E33" s="52"/>
      <c r="F33" s="184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  <c r="IS33" s="150"/>
      <c r="IT33" s="150"/>
    </row>
    <row r="34" spans="1:254" s="32" customFormat="1" ht="15">
      <c r="A34" s="52"/>
      <c r="B34" s="52"/>
      <c r="C34" s="52"/>
      <c r="D34" s="183"/>
      <c r="E34" s="52"/>
      <c r="F34" s="184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  <c r="IL34" s="150"/>
      <c r="IM34" s="150"/>
      <c r="IN34" s="150"/>
      <c r="IO34" s="150"/>
      <c r="IP34" s="150"/>
      <c r="IQ34" s="150"/>
      <c r="IR34" s="150"/>
      <c r="IS34" s="150"/>
      <c r="IT34" s="150"/>
    </row>
    <row r="35" spans="1:254" s="32" customFormat="1" ht="15">
      <c r="A35" s="52"/>
      <c r="B35" s="52"/>
      <c r="C35" s="52"/>
      <c r="D35" s="183"/>
      <c r="E35" s="52"/>
      <c r="F35" s="184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  <c r="IS35" s="150"/>
      <c r="IT35" s="150"/>
    </row>
    <row r="36" spans="1:254" s="32" customFormat="1" ht="15">
      <c r="A36" s="52"/>
      <c r="B36" s="52"/>
      <c r="C36" s="52"/>
      <c r="D36" s="183"/>
      <c r="E36" s="52"/>
      <c r="F36" s="184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  <c r="IL36" s="150"/>
      <c r="IM36" s="150"/>
      <c r="IN36" s="150"/>
      <c r="IO36" s="150"/>
      <c r="IP36" s="150"/>
      <c r="IQ36" s="150"/>
      <c r="IR36" s="150"/>
      <c r="IS36" s="150"/>
      <c r="IT36" s="150"/>
    </row>
    <row r="37" spans="1:254" s="32" customFormat="1" ht="15">
      <c r="A37" s="52"/>
      <c r="B37" s="52"/>
      <c r="C37" s="52"/>
      <c r="D37" s="183"/>
      <c r="E37" s="52"/>
      <c r="F37" s="184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  <c r="IT37" s="150"/>
    </row>
    <row r="38" spans="1:254" s="32" customFormat="1" ht="15">
      <c r="A38" s="52"/>
      <c r="B38" s="52"/>
      <c r="C38" s="52"/>
      <c r="D38" s="183"/>
      <c r="E38" s="52"/>
      <c r="F38" s="184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  <c r="IL38" s="150"/>
      <c r="IM38" s="150"/>
      <c r="IN38" s="150"/>
      <c r="IO38" s="150"/>
      <c r="IP38" s="150"/>
      <c r="IQ38" s="150"/>
      <c r="IR38" s="150"/>
      <c r="IS38" s="150"/>
      <c r="IT38" s="150"/>
    </row>
    <row r="39" spans="1:254" s="32" customFormat="1" ht="15">
      <c r="A39" s="52"/>
      <c r="B39" s="52"/>
      <c r="C39" s="52"/>
      <c r="D39" s="183"/>
      <c r="E39" s="52"/>
      <c r="F39" s="184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  <c r="FT39" s="150"/>
      <c r="FU39" s="150"/>
      <c r="FV39" s="150"/>
      <c r="FW39" s="150"/>
      <c r="FX39" s="150"/>
      <c r="FY39" s="150"/>
      <c r="FZ39" s="150"/>
      <c r="GA39" s="150"/>
      <c r="GB39" s="150"/>
      <c r="GC39" s="150"/>
      <c r="GD39" s="150"/>
      <c r="GE39" s="150"/>
      <c r="GF39" s="150"/>
      <c r="GG39" s="150"/>
      <c r="GH39" s="150"/>
      <c r="GI39" s="150"/>
      <c r="GJ39" s="150"/>
      <c r="GK39" s="150"/>
      <c r="GL39" s="150"/>
      <c r="GM39" s="150"/>
      <c r="GN39" s="150"/>
      <c r="GO39" s="150"/>
      <c r="GP39" s="150"/>
      <c r="GQ39" s="150"/>
      <c r="GR39" s="150"/>
      <c r="GS39" s="150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0"/>
      <c r="HG39" s="150"/>
      <c r="HH39" s="150"/>
      <c r="HI39" s="150"/>
      <c r="HJ39" s="150"/>
      <c r="HK39" s="150"/>
      <c r="HL39" s="150"/>
      <c r="HM39" s="150"/>
      <c r="HN39" s="150"/>
      <c r="HO39" s="150"/>
      <c r="HP39" s="150"/>
      <c r="HQ39" s="150"/>
      <c r="HR39" s="150"/>
      <c r="HS39" s="150"/>
      <c r="HT39" s="150"/>
      <c r="HU39" s="150"/>
      <c r="HV39" s="150"/>
      <c r="HW39" s="150"/>
      <c r="HX39" s="150"/>
      <c r="HY39" s="150"/>
      <c r="HZ39" s="150"/>
      <c r="IA39" s="150"/>
      <c r="IB39" s="150"/>
      <c r="IC39" s="150"/>
      <c r="ID39" s="150"/>
      <c r="IE39" s="150"/>
      <c r="IF39" s="150"/>
      <c r="IG39" s="150"/>
      <c r="IH39" s="150"/>
      <c r="II39" s="150"/>
      <c r="IJ39" s="150"/>
      <c r="IK39" s="150"/>
      <c r="IL39" s="150"/>
      <c r="IM39" s="150"/>
      <c r="IN39" s="150"/>
      <c r="IO39" s="150"/>
      <c r="IP39" s="150"/>
      <c r="IQ39" s="150"/>
      <c r="IR39" s="150"/>
      <c r="IS39" s="150"/>
      <c r="IT39" s="150"/>
    </row>
  </sheetData>
  <sheetProtection/>
  <mergeCells count="1">
    <mergeCell ref="A1:F1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4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H25"/>
  <sheetViews>
    <sheetView workbookViewId="0" topLeftCell="A11">
      <selection activeCell="H22" sqref="H22"/>
    </sheetView>
  </sheetViews>
  <sheetFormatPr defaultColWidth="9.00390625" defaultRowHeight="14.25"/>
  <cols>
    <col min="1" max="1" width="32.125" style="150" customWidth="1"/>
    <col min="2" max="2" width="7.625" style="151" customWidth="1"/>
    <col min="3" max="3" width="32.125" style="150" customWidth="1"/>
    <col min="4" max="4" width="7.625" style="151" customWidth="1"/>
    <col min="5" max="16384" width="9.00390625" style="150" customWidth="1"/>
  </cols>
  <sheetData>
    <row r="1" spans="1:216" s="144" customFormat="1" ht="34.5" customHeight="1">
      <c r="A1" s="152" t="s">
        <v>125</v>
      </c>
      <c r="B1" s="152"/>
      <c r="C1" s="152"/>
      <c r="D1" s="152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</row>
    <row r="2" spans="1:216" s="145" customFormat="1" ht="24" customHeight="1">
      <c r="A2" s="153"/>
      <c r="B2" s="153"/>
      <c r="C2" s="153"/>
      <c r="D2" s="154" t="s">
        <v>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</row>
    <row r="3" spans="1:216" s="146" customFormat="1" ht="39.75" customHeight="1">
      <c r="A3" s="156" t="s">
        <v>65</v>
      </c>
      <c r="B3" s="157" t="s">
        <v>126</v>
      </c>
      <c r="C3" s="158" t="s">
        <v>65</v>
      </c>
      <c r="D3" s="157" t="s">
        <v>127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</row>
    <row r="4" spans="1:4" s="147" customFormat="1" ht="27.75" customHeight="1">
      <c r="A4" s="159" t="s">
        <v>128</v>
      </c>
      <c r="B4" s="160">
        <f>SUM(B5:B7)</f>
        <v>400</v>
      </c>
      <c r="C4" s="159" t="s">
        <v>129</v>
      </c>
      <c r="D4" s="160">
        <f>SUM(D5:D7)</f>
        <v>301</v>
      </c>
    </row>
    <row r="5" spans="1:4" s="147" customFormat="1" ht="27.75" customHeight="1">
      <c r="A5" s="161" t="s">
        <v>130</v>
      </c>
      <c r="B5" s="160"/>
      <c r="C5" s="161" t="s">
        <v>131</v>
      </c>
      <c r="D5" s="160">
        <v>1</v>
      </c>
    </row>
    <row r="6" spans="1:4" s="147" customFormat="1" ht="27.75" customHeight="1">
      <c r="A6" s="161" t="s">
        <v>132</v>
      </c>
      <c r="B6" s="160">
        <v>400</v>
      </c>
      <c r="C6" s="161" t="s">
        <v>133</v>
      </c>
      <c r="D6" s="160">
        <v>300</v>
      </c>
    </row>
    <row r="7" spans="1:4" s="147" customFormat="1" ht="27.75" customHeight="1">
      <c r="A7" s="161" t="s">
        <v>134</v>
      </c>
      <c r="B7" s="160"/>
      <c r="C7" s="161" t="s">
        <v>135</v>
      </c>
      <c r="D7" s="160"/>
    </row>
    <row r="8" spans="1:4" s="147" customFormat="1" ht="27.75" customHeight="1">
      <c r="A8" s="159" t="s">
        <v>136</v>
      </c>
      <c r="B8" s="160">
        <v>1</v>
      </c>
      <c r="C8" s="161"/>
      <c r="D8" s="160"/>
    </row>
    <row r="9" spans="1:4" s="147" customFormat="1" ht="27.75" customHeight="1">
      <c r="A9" s="161" t="s">
        <v>137</v>
      </c>
      <c r="B9" s="160"/>
      <c r="C9" s="161" t="s">
        <v>138</v>
      </c>
      <c r="D9" s="160">
        <v>100</v>
      </c>
    </row>
    <row r="10" spans="1:216" s="148" customFormat="1" ht="27.75" customHeight="1">
      <c r="A10" s="162" t="s">
        <v>139</v>
      </c>
      <c r="B10" s="160">
        <v>401</v>
      </c>
      <c r="C10" s="162" t="s">
        <v>95</v>
      </c>
      <c r="D10" s="160">
        <f>D9+D4</f>
        <v>401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</row>
    <row r="11" spans="1:4" s="4" customFormat="1" ht="15.75" customHeight="1">
      <c r="A11" s="150"/>
      <c r="B11" s="151"/>
      <c r="C11" s="150"/>
      <c r="D11" s="151"/>
    </row>
    <row r="12" spans="1:4" s="4" customFormat="1" ht="15.75" customHeight="1">
      <c r="A12" s="150"/>
      <c r="B12" s="151"/>
      <c r="C12" s="150"/>
      <c r="D12" s="151"/>
    </row>
    <row r="13" spans="1:4" s="4" customFormat="1" ht="15.75" customHeight="1">
      <c r="A13" s="150"/>
      <c r="B13" s="151"/>
      <c r="C13" s="150"/>
      <c r="D13" s="151"/>
    </row>
    <row r="14" spans="1:4" s="4" customFormat="1" ht="15.75" customHeight="1">
      <c r="A14" s="150"/>
      <c r="B14" s="151"/>
      <c r="C14" s="150"/>
      <c r="D14" s="151"/>
    </row>
    <row r="15" spans="1:216" s="32" customFormat="1" ht="34.5" customHeight="1">
      <c r="A15" s="163" t="s">
        <v>140</v>
      </c>
      <c r="B15" s="163"/>
      <c r="C15" s="163"/>
      <c r="D15" s="163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</row>
    <row r="16" spans="1:216" s="149" customFormat="1" ht="24" customHeight="1">
      <c r="A16" s="164"/>
      <c r="B16" s="164"/>
      <c r="C16" s="164"/>
      <c r="D16" s="165" t="s">
        <v>1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</row>
    <row r="17" spans="1:216" s="149" customFormat="1" ht="39.75" customHeight="1">
      <c r="A17" s="166" t="s">
        <v>65</v>
      </c>
      <c r="B17" s="167" t="s">
        <v>126</v>
      </c>
      <c r="C17" s="166" t="s">
        <v>65</v>
      </c>
      <c r="D17" s="167" t="s">
        <v>127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</row>
    <row r="18" spans="1:4" ht="27.75" customHeight="1">
      <c r="A18" s="168" t="s">
        <v>141</v>
      </c>
      <c r="B18" s="169">
        <f>SUM(B19:B22)</f>
        <v>34765</v>
      </c>
      <c r="C18" s="168" t="s">
        <v>142</v>
      </c>
      <c r="D18" s="169">
        <f>D19+D20+D21+D22</f>
        <v>28446</v>
      </c>
    </row>
    <row r="19" spans="1:4" s="28" customFormat="1" ht="27.75" customHeight="1">
      <c r="A19" s="170" t="s">
        <v>143</v>
      </c>
      <c r="B19" s="14"/>
      <c r="C19" s="170" t="s">
        <v>144</v>
      </c>
      <c r="D19" s="14"/>
    </row>
    <row r="20" spans="1:4" s="28" customFormat="1" ht="27.75" customHeight="1">
      <c r="A20" s="170" t="s">
        <v>145</v>
      </c>
      <c r="B20" s="14">
        <v>25519</v>
      </c>
      <c r="C20" s="170" t="s">
        <v>146</v>
      </c>
      <c r="D20" s="14">
        <v>21972</v>
      </c>
    </row>
    <row r="21" spans="1:4" s="28" customFormat="1" ht="27.75" customHeight="1">
      <c r="A21" s="170" t="s">
        <v>147</v>
      </c>
      <c r="B21" s="14">
        <v>9246</v>
      </c>
      <c r="C21" s="170" t="s">
        <v>148</v>
      </c>
      <c r="D21" s="14">
        <v>6474</v>
      </c>
    </row>
    <row r="22" spans="1:4" s="28" customFormat="1" ht="27.75" customHeight="1">
      <c r="A22" s="170" t="s">
        <v>149</v>
      </c>
      <c r="B22" s="14"/>
      <c r="C22" s="170" t="s">
        <v>150</v>
      </c>
      <c r="D22" s="14"/>
    </row>
    <row r="23" spans="1:4" s="28" customFormat="1" ht="27.75" customHeight="1">
      <c r="A23" s="170" t="s">
        <v>151</v>
      </c>
      <c r="B23" s="14">
        <v>27677</v>
      </c>
      <c r="C23" s="170" t="s">
        <v>152</v>
      </c>
      <c r="D23" s="14"/>
    </row>
    <row r="24" spans="1:4" s="28" customFormat="1" ht="27.75" customHeight="1">
      <c r="A24" s="171" t="s">
        <v>153</v>
      </c>
      <c r="B24" s="172"/>
      <c r="C24" s="171" t="s">
        <v>124</v>
      </c>
      <c r="D24" s="172">
        <f>B25-D18</f>
        <v>33996</v>
      </c>
    </row>
    <row r="25" spans="1:4" ht="27.75" customHeight="1">
      <c r="A25" s="173" t="s">
        <v>139</v>
      </c>
      <c r="B25" s="14">
        <f>B18+B23+B24</f>
        <v>62442</v>
      </c>
      <c r="C25" s="173" t="s">
        <v>95</v>
      </c>
      <c r="D25" s="14">
        <f>D18+D23+D24</f>
        <v>62442</v>
      </c>
    </row>
  </sheetData>
  <sheetProtection/>
  <mergeCells count="2">
    <mergeCell ref="A1:D1"/>
    <mergeCell ref="A15:D15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5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3">
      <selection activeCell="I8" sqref="I8"/>
    </sheetView>
  </sheetViews>
  <sheetFormatPr defaultColWidth="9.00390625" defaultRowHeight="14.25"/>
  <cols>
    <col min="1" max="1" width="36.00390625" style="108" customWidth="1"/>
    <col min="2" max="2" width="10.25390625" style="109" hidden="1" customWidth="1"/>
    <col min="3" max="3" width="11.50390625" style="109" hidden="1" customWidth="1"/>
    <col min="4" max="4" width="16.375" style="109" customWidth="1"/>
    <col min="5" max="5" width="13.125" style="110" customWidth="1"/>
    <col min="6" max="6" width="14.50390625" style="110" customWidth="1"/>
    <col min="7" max="16384" width="9.00390625" style="32" customWidth="1"/>
  </cols>
  <sheetData>
    <row r="1" spans="1:6" s="107" customFormat="1" ht="33" customHeight="1">
      <c r="A1" s="111" t="s">
        <v>154</v>
      </c>
      <c r="B1" s="112"/>
      <c r="C1" s="112"/>
      <c r="D1" s="112"/>
      <c r="E1" s="113"/>
      <c r="F1" s="113"/>
    </row>
    <row r="2" spans="1:6" s="27" customFormat="1" ht="25.5" customHeight="1">
      <c r="A2" s="114"/>
      <c r="B2" s="115"/>
      <c r="C2" s="115"/>
      <c r="D2" s="115"/>
      <c r="E2" s="116" t="s">
        <v>1</v>
      </c>
      <c r="F2" s="116"/>
    </row>
    <row r="3" spans="1:6" ht="39.75" customHeight="1">
      <c r="A3" s="117" t="s">
        <v>2</v>
      </c>
      <c r="B3" s="118" t="s">
        <v>155</v>
      </c>
      <c r="C3" s="118" t="s">
        <v>156</v>
      </c>
      <c r="D3" s="118" t="s">
        <v>157</v>
      </c>
      <c r="E3" s="119" t="s">
        <v>158</v>
      </c>
      <c r="F3" s="119" t="s">
        <v>99</v>
      </c>
    </row>
    <row r="4" spans="1:6" ht="21" customHeight="1">
      <c r="A4" s="120" t="s">
        <v>159</v>
      </c>
      <c r="B4" s="121">
        <f>SUM(B5:B8)</f>
        <v>563561</v>
      </c>
      <c r="C4" s="121">
        <f>SUM(C5:C8)</f>
        <v>436473</v>
      </c>
      <c r="D4" s="121">
        <f>SUM(D5:D8)</f>
        <v>544959</v>
      </c>
      <c r="E4" s="122">
        <f aca="true" t="shared" si="0" ref="E4:E29">D4/B4*100-100</f>
        <v>-3.3007961871030886</v>
      </c>
      <c r="F4" s="123">
        <f aca="true" t="shared" si="1" ref="F4:F29">D4/C4*100-100</f>
        <v>24.855145679114173</v>
      </c>
    </row>
    <row r="5" spans="1:6" ht="21" customHeight="1">
      <c r="A5" s="124" t="s">
        <v>160</v>
      </c>
      <c r="B5" s="125">
        <v>199940</v>
      </c>
      <c r="C5" s="126">
        <v>129863</v>
      </c>
      <c r="D5" s="125">
        <v>171562</v>
      </c>
      <c r="E5" s="127">
        <f t="shared" si="0"/>
        <v>-14.193257977393216</v>
      </c>
      <c r="F5" s="128">
        <f t="shared" si="1"/>
        <v>32.10999283860684</v>
      </c>
    </row>
    <row r="6" spans="1:6" ht="21" customHeight="1">
      <c r="A6" s="124" t="s">
        <v>161</v>
      </c>
      <c r="B6" s="125">
        <v>151357</v>
      </c>
      <c r="C6" s="126">
        <v>107384</v>
      </c>
      <c r="D6" s="125">
        <v>145885</v>
      </c>
      <c r="E6" s="127">
        <f t="shared" si="0"/>
        <v>-3.6152936435050975</v>
      </c>
      <c r="F6" s="128">
        <f t="shared" si="1"/>
        <v>35.85357222677493</v>
      </c>
    </row>
    <row r="7" spans="1:6" ht="21" customHeight="1">
      <c r="A7" s="124" t="s">
        <v>162</v>
      </c>
      <c r="B7" s="125">
        <v>52264</v>
      </c>
      <c r="C7" s="126">
        <v>36916</v>
      </c>
      <c r="D7" s="125">
        <v>48912</v>
      </c>
      <c r="E7" s="127">
        <f t="shared" si="0"/>
        <v>-6.413592530231142</v>
      </c>
      <c r="F7" s="128">
        <f t="shared" si="1"/>
        <v>32.49539495069888</v>
      </c>
    </row>
    <row r="8" spans="1:6" s="28" customFormat="1" ht="21" customHeight="1">
      <c r="A8" s="129" t="s">
        <v>8</v>
      </c>
      <c r="B8" s="130">
        <f>B9+B23</f>
        <v>160000</v>
      </c>
      <c r="C8" s="130">
        <f>C9+C23</f>
        <v>162310</v>
      </c>
      <c r="D8" s="130">
        <f>D9+D23</f>
        <v>178600</v>
      </c>
      <c r="E8" s="122">
        <f t="shared" si="0"/>
        <v>11.625</v>
      </c>
      <c r="F8" s="123">
        <f t="shared" si="1"/>
        <v>10.03635019407308</v>
      </c>
    </row>
    <row r="9" spans="1:6" s="28" customFormat="1" ht="21" customHeight="1">
      <c r="A9" s="131" t="s">
        <v>163</v>
      </c>
      <c r="B9" s="126">
        <f>SUM(B10:B22)</f>
        <v>114000</v>
      </c>
      <c r="C9" s="126">
        <f>SUM(C10:C22)</f>
        <v>114451</v>
      </c>
      <c r="D9" s="126">
        <f>SUM(D10:D22)</f>
        <v>138400</v>
      </c>
      <c r="E9" s="127">
        <f t="shared" si="0"/>
        <v>21.403508771929822</v>
      </c>
      <c r="F9" s="128">
        <f t="shared" si="1"/>
        <v>20.925112056688008</v>
      </c>
    </row>
    <row r="10" spans="1:6" s="28" customFormat="1" ht="21" customHeight="1">
      <c r="A10" s="132" t="s">
        <v>164</v>
      </c>
      <c r="B10" s="133">
        <v>44400</v>
      </c>
      <c r="C10" s="133">
        <v>44428</v>
      </c>
      <c r="D10" s="133">
        <v>55072</v>
      </c>
      <c r="E10" s="127">
        <f t="shared" si="0"/>
        <v>24.036036036036037</v>
      </c>
      <c r="F10" s="128">
        <f t="shared" si="1"/>
        <v>23.95786440983163</v>
      </c>
    </row>
    <row r="11" spans="1:6" s="28" customFormat="1" ht="21" customHeight="1">
      <c r="A11" s="132" t="s">
        <v>165</v>
      </c>
      <c r="B11" s="133">
        <v>17700</v>
      </c>
      <c r="C11" s="133">
        <v>17745</v>
      </c>
      <c r="D11" s="133">
        <v>24639</v>
      </c>
      <c r="E11" s="127">
        <f t="shared" si="0"/>
        <v>39.203389830508485</v>
      </c>
      <c r="F11" s="128">
        <f t="shared" si="1"/>
        <v>38.85038038884193</v>
      </c>
    </row>
    <row r="12" spans="1:6" s="28" customFormat="1" ht="21" customHeight="1">
      <c r="A12" s="132" t="s">
        <v>166</v>
      </c>
      <c r="B12" s="133">
        <v>1100</v>
      </c>
      <c r="C12" s="133">
        <v>1124</v>
      </c>
      <c r="D12" s="133">
        <v>1551</v>
      </c>
      <c r="E12" s="127">
        <f t="shared" si="0"/>
        <v>41</v>
      </c>
      <c r="F12" s="128">
        <f t="shared" si="1"/>
        <v>37.98932384341637</v>
      </c>
    </row>
    <row r="13" spans="1:6" s="28" customFormat="1" ht="21" customHeight="1">
      <c r="A13" s="132" t="s">
        <v>167</v>
      </c>
      <c r="B13" s="133">
        <v>23800</v>
      </c>
      <c r="C13" s="133">
        <v>23907</v>
      </c>
      <c r="D13" s="133">
        <v>27908</v>
      </c>
      <c r="E13" s="127">
        <f t="shared" si="0"/>
        <v>17.260504201680675</v>
      </c>
      <c r="F13" s="128">
        <f t="shared" si="1"/>
        <v>16.735684109256695</v>
      </c>
    </row>
    <row r="14" spans="1:6" s="28" customFormat="1" ht="21" customHeight="1">
      <c r="A14" s="132" t="s">
        <v>168</v>
      </c>
      <c r="B14" s="133">
        <v>7750</v>
      </c>
      <c r="C14" s="133">
        <v>7750</v>
      </c>
      <c r="D14" s="133">
        <v>10500</v>
      </c>
      <c r="E14" s="127">
        <f t="shared" si="0"/>
        <v>35.48387096774192</v>
      </c>
      <c r="F14" s="128">
        <f t="shared" si="1"/>
        <v>35.48387096774192</v>
      </c>
    </row>
    <row r="15" spans="1:6" s="28" customFormat="1" ht="21" customHeight="1">
      <c r="A15" s="132" t="s">
        <v>169</v>
      </c>
      <c r="B15" s="133">
        <v>4300</v>
      </c>
      <c r="C15" s="133">
        <v>4406</v>
      </c>
      <c r="D15" s="133">
        <v>5400</v>
      </c>
      <c r="E15" s="127">
        <f t="shared" si="0"/>
        <v>25.581395348837205</v>
      </c>
      <c r="F15" s="128">
        <f t="shared" si="1"/>
        <v>22.56014525646846</v>
      </c>
    </row>
    <row r="16" spans="1:6" s="28" customFormat="1" ht="21" customHeight="1">
      <c r="A16" s="132" t="s">
        <v>170</v>
      </c>
      <c r="B16" s="133">
        <v>1750</v>
      </c>
      <c r="C16" s="133">
        <v>1749</v>
      </c>
      <c r="D16" s="133">
        <v>2800</v>
      </c>
      <c r="E16" s="127">
        <f t="shared" si="0"/>
        <v>60</v>
      </c>
      <c r="F16" s="128">
        <f t="shared" si="1"/>
        <v>60.09148084619781</v>
      </c>
    </row>
    <row r="17" spans="1:6" s="28" customFormat="1" ht="21" customHeight="1">
      <c r="A17" s="132" t="s">
        <v>171</v>
      </c>
      <c r="B17" s="133">
        <v>1400</v>
      </c>
      <c r="C17" s="133">
        <v>1454</v>
      </c>
      <c r="D17" s="133">
        <v>2200</v>
      </c>
      <c r="E17" s="127">
        <f t="shared" si="0"/>
        <v>57.14285714285714</v>
      </c>
      <c r="F17" s="128">
        <f t="shared" si="1"/>
        <v>51.30674002751033</v>
      </c>
    </row>
    <row r="18" spans="1:6" s="28" customFormat="1" ht="21" customHeight="1">
      <c r="A18" s="132" t="s">
        <v>172</v>
      </c>
      <c r="B18" s="133">
        <v>960</v>
      </c>
      <c r="C18" s="133">
        <v>972</v>
      </c>
      <c r="D18" s="133">
        <v>1304</v>
      </c>
      <c r="E18" s="127">
        <f t="shared" si="0"/>
        <v>35.83333333333334</v>
      </c>
      <c r="F18" s="128">
        <f t="shared" si="1"/>
        <v>34.15637860082305</v>
      </c>
    </row>
    <row r="19" spans="1:6" s="28" customFormat="1" ht="21" customHeight="1">
      <c r="A19" s="132" t="s">
        <v>173</v>
      </c>
      <c r="B19" s="133">
        <v>1030</v>
      </c>
      <c r="C19" s="133">
        <v>1037</v>
      </c>
      <c r="D19" s="133">
        <v>1300</v>
      </c>
      <c r="E19" s="127">
        <f t="shared" si="0"/>
        <v>26.21359223300972</v>
      </c>
      <c r="F19" s="128">
        <f t="shared" si="1"/>
        <v>25.3616200578592</v>
      </c>
    </row>
    <row r="20" spans="1:6" s="28" customFormat="1" ht="21" customHeight="1">
      <c r="A20" s="132" t="s">
        <v>174</v>
      </c>
      <c r="B20" s="133">
        <v>6000</v>
      </c>
      <c r="C20" s="133">
        <v>6024</v>
      </c>
      <c r="D20" s="133">
        <v>1200</v>
      </c>
      <c r="E20" s="127">
        <f t="shared" si="0"/>
        <v>-80</v>
      </c>
      <c r="F20" s="128">
        <f t="shared" si="1"/>
        <v>-80.0796812749004</v>
      </c>
    </row>
    <row r="21" spans="1:6" s="28" customFormat="1" ht="21" customHeight="1">
      <c r="A21" s="132" t="s">
        <v>175</v>
      </c>
      <c r="B21" s="133">
        <v>2800</v>
      </c>
      <c r="C21" s="133">
        <v>2837</v>
      </c>
      <c r="D21" s="133">
        <v>3100</v>
      </c>
      <c r="E21" s="127">
        <f t="shared" si="0"/>
        <v>10.714285714285722</v>
      </c>
      <c r="F21" s="128">
        <f t="shared" si="1"/>
        <v>9.270356009869587</v>
      </c>
    </row>
    <row r="22" spans="1:6" s="28" customFormat="1" ht="21" customHeight="1">
      <c r="A22" s="132" t="s">
        <v>176</v>
      </c>
      <c r="B22" s="133">
        <v>1010</v>
      </c>
      <c r="C22" s="133">
        <v>1018</v>
      </c>
      <c r="D22" s="133">
        <v>1426</v>
      </c>
      <c r="E22" s="127">
        <f t="shared" si="0"/>
        <v>41.18811881188117</v>
      </c>
      <c r="F22" s="128">
        <f t="shared" si="1"/>
        <v>40.078585461689585</v>
      </c>
    </row>
    <row r="23" spans="1:6" s="28" customFormat="1" ht="21" customHeight="1">
      <c r="A23" s="131" t="s">
        <v>177</v>
      </c>
      <c r="B23" s="130">
        <f>SUM(B24:B30)</f>
        <v>46000</v>
      </c>
      <c r="C23" s="134">
        <f>SUM(C24:C30)</f>
        <v>47859</v>
      </c>
      <c r="D23" s="130">
        <f>SUM(D24:D30)</f>
        <v>40200</v>
      </c>
      <c r="E23" s="122">
        <f t="shared" si="0"/>
        <v>-12.608695652173921</v>
      </c>
      <c r="F23" s="123">
        <f t="shared" si="1"/>
        <v>-16.00325957500158</v>
      </c>
    </row>
    <row r="24" spans="1:6" s="28" customFormat="1" ht="21" customHeight="1">
      <c r="A24" s="132" t="s">
        <v>178</v>
      </c>
      <c r="B24" s="133">
        <v>16600</v>
      </c>
      <c r="C24" s="133">
        <v>16628</v>
      </c>
      <c r="D24" s="133">
        <v>17788</v>
      </c>
      <c r="E24" s="127">
        <f t="shared" si="0"/>
        <v>7.156626506024082</v>
      </c>
      <c r="F24" s="128">
        <f t="shared" si="1"/>
        <v>6.976184748616788</v>
      </c>
    </row>
    <row r="25" spans="1:6" s="28" customFormat="1" ht="21" customHeight="1">
      <c r="A25" s="132" t="s">
        <v>179</v>
      </c>
      <c r="B25" s="133">
        <v>1800</v>
      </c>
      <c r="C25" s="133">
        <v>1896</v>
      </c>
      <c r="D25" s="133">
        <v>1992</v>
      </c>
      <c r="E25" s="127">
        <f t="shared" si="0"/>
        <v>10.666666666666671</v>
      </c>
      <c r="F25" s="128">
        <f t="shared" si="1"/>
        <v>5.063291139240505</v>
      </c>
    </row>
    <row r="26" spans="1:6" s="28" customFormat="1" ht="21" customHeight="1">
      <c r="A26" s="132" t="s">
        <v>180</v>
      </c>
      <c r="B26" s="133">
        <v>1800</v>
      </c>
      <c r="C26" s="133">
        <v>1854</v>
      </c>
      <c r="D26" s="133">
        <v>2020</v>
      </c>
      <c r="E26" s="127">
        <f t="shared" si="0"/>
        <v>12.222222222222229</v>
      </c>
      <c r="F26" s="128">
        <f t="shared" si="1"/>
        <v>8.953613807982748</v>
      </c>
    </row>
    <row r="27" spans="1:6" s="28" customFormat="1" ht="21" customHeight="1">
      <c r="A27" s="132" t="s">
        <v>181</v>
      </c>
      <c r="B27" s="133">
        <v>7200</v>
      </c>
      <c r="C27" s="133">
        <v>7271</v>
      </c>
      <c r="D27" s="133">
        <v>10000</v>
      </c>
      <c r="E27" s="127">
        <f t="shared" si="0"/>
        <v>38.888888888888886</v>
      </c>
      <c r="F27" s="128">
        <f t="shared" si="1"/>
        <v>37.53266400770184</v>
      </c>
    </row>
    <row r="28" spans="1:6" s="28" customFormat="1" ht="21" customHeight="1">
      <c r="A28" s="132" t="s">
        <v>182</v>
      </c>
      <c r="B28" s="133">
        <v>14400</v>
      </c>
      <c r="C28" s="133">
        <v>15950</v>
      </c>
      <c r="D28" s="133">
        <v>6000</v>
      </c>
      <c r="E28" s="127">
        <f t="shared" si="0"/>
        <v>-58.33333333333333</v>
      </c>
      <c r="F28" s="128">
        <f t="shared" si="1"/>
        <v>-62.38244514106583</v>
      </c>
    </row>
    <row r="29" spans="1:6" s="28" customFormat="1" ht="21" customHeight="1">
      <c r="A29" s="132" t="s">
        <v>183</v>
      </c>
      <c r="B29" s="133">
        <v>4100</v>
      </c>
      <c r="C29" s="133">
        <v>4162</v>
      </c>
      <c r="D29" s="133">
        <v>2400</v>
      </c>
      <c r="E29" s="127">
        <f t="shared" si="0"/>
        <v>-41.463414634146346</v>
      </c>
      <c r="F29" s="128">
        <f t="shared" si="1"/>
        <v>-42.335415665545405</v>
      </c>
    </row>
    <row r="30" spans="1:6" s="28" customFormat="1" ht="21" customHeight="1">
      <c r="A30" s="132" t="s">
        <v>184</v>
      </c>
      <c r="B30" s="133">
        <v>100</v>
      </c>
      <c r="C30" s="133">
        <v>98</v>
      </c>
      <c r="D30" s="133"/>
      <c r="E30" s="127"/>
      <c r="F30" s="128"/>
    </row>
    <row r="31" spans="1:6" ht="18" customHeight="1">
      <c r="A31" s="32"/>
      <c r="B31" s="135"/>
      <c r="C31" s="135"/>
      <c r="D31" s="135"/>
      <c r="E31" s="136"/>
      <c r="F31" s="136"/>
    </row>
    <row r="32" spans="1:6" ht="18" customHeight="1">
      <c r="A32" s="32"/>
      <c r="B32" s="135"/>
      <c r="C32" s="135"/>
      <c r="D32" s="135"/>
      <c r="E32" s="136"/>
      <c r="F32" s="136"/>
    </row>
    <row r="33" spans="2:6" s="32" customFormat="1" ht="18" customHeight="1">
      <c r="B33" s="135"/>
      <c r="C33" s="135"/>
      <c r="D33" s="135"/>
      <c r="E33" s="136"/>
      <c r="F33" s="136"/>
    </row>
    <row r="34" spans="2:6" s="32" customFormat="1" ht="18" customHeight="1">
      <c r="B34" s="135"/>
      <c r="C34" s="135"/>
      <c r="D34" s="135"/>
      <c r="E34" s="136"/>
      <c r="F34" s="136"/>
    </row>
    <row r="35" spans="2:6" s="32" customFormat="1" ht="18" customHeight="1">
      <c r="B35" s="135"/>
      <c r="C35" s="135"/>
      <c r="D35" s="135"/>
      <c r="E35" s="137"/>
      <c r="F35" s="137"/>
    </row>
    <row r="36" spans="2:6" s="32" customFormat="1" ht="18" customHeight="1">
      <c r="B36" s="135"/>
      <c r="C36" s="135"/>
      <c r="D36" s="135"/>
      <c r="E36" s="137"/>
      <c r="F36" s="137"/>
    </row>
    <row r="37" spans="2:6" s="32" customFormat="1" ht="18" customHeight="1">
      <c r="B37" s="135"/>
      <c r="C37" s="135"/>
      <c r="D37" s="135"/>
      <c r="E37" s="137"/>
      <c r="F37" s="137"/>
    </row>
    <row r="38" spans="2:6" s="32" customFormat="1" ht="18" customHeight="1">
      <c r="B38" s="135"/>
      <c r="C38" s="135"/>
      <c r="D38" s="135"/>
      <c r="E38" s="137"/>
      <c r="F38" s="137"/>
    </row>
    <row r="39" spans="2:6" s="32" customFormat="1" ht="18" customHeight="1">
      <c r="B39" s="135"/>
      <c r="C39" s="135"/>
      <c r="D39" s="135"/>
      <c r="E39" s="137"/>
      <c r="F39" s="137"/>
    </row>
    <row r="40" spans="2:6" s="32" customFormat="1" ht="18" customHeight="1">
      <c r="B40" s="135"/>
      <c r="C40" s="135"/>
      <c r="D40" s="135"/>
      <c r="E40" s="137"/>
      <c r="F40" s="137"/>
    </row>
    <row r="41" spans="2:6" s="32" customFormat="1" ht="18" customHeight="1">
      <c r="B41" s="135"/>
      <c r="C41" s="135"/>
      <c r="D41" s="135"/>
      <c r="E41" s="137"/>
      <c r="F41" s="137"/>
    </row>
    <row r="42" spans="2:6" s="32" customFormat="1" ht="18" customHeight="1">
      <c r="B42" s="135"/>
      <c r="C42" s="135"/>
      <c r="D42" s="135"/>
      <c r="E42" s="137"/>
      <c r="F42" s="137"/>
    </row>
    <row r="43" spans="2:6" s="32" customFormat="1" ht="18" customHeight="1">
      <c r="B43" s="135"/>
      <c r="C43" s="135"/>
      <c r="D43" s="135"/>
      <c r="E43" s="137"/>
      <c r="F43" s="137"/>
    </row>
    <row r="44" spans="2:6" s="32" customFormat="1" ht="18" customHeight="1">
      <c r="B44" s="135"/>
      <c r="C44" s="135"/>
      <c r="D44" s="135"/>
      <c r="E44" s="137"/>
      <c r="F44" s="137"/>
    </row>
    <row r="45" spans="2:6" s="32" customFormat="1" ht="18" customHeight="1">
      <c r="B45" s="135"/>
      <c r="C45" s="135"/>
      <c r="D45" s="135"/>
      <c r="E45" s="137"/>
      <c r="F45" s="137"/>
    </row>
    <row r="46" spans="2:6" s="32" customFormat="1" ht="18" customHeight="1">
      <c r="B46" s="135"/>
      <c r="C46" s="135"/>
      <c r="D46" s="135"/>
      <c r="E46" s="137"/>
      <c r="F46" s="137"/>
    </row>
    <row r="47" spans="2:6" s="32" customFormat="1" ht="18" customHeight="1">
      <c r="B47" s="135"/>
      <c r="C47" s="135"/>
      <c r="D47" s="135"/>
      <c r="E47" s="137"/>
      <c r="F47" s="137"/>
    </row>
    <row r="48" spans="2:6" s="32" customFormat="1" ht="18" customHeight="1">
      <c r="B48" s="135"/>
      <c r="C48" s="135"/>
      <c r="D48" s="135"/>
      <c r="E48" s="137"/>
      <c r="F48" s="137"/>
    </row>
    <row r="49" spans="2:6" s="32" customFormat="1" ht="18" customHeight="1">
      <c r="B49" s="135"/>
      <c r="C49" s="135"/>
      <c r="D49" s="135"/>
      <c r="E49" s="137"/>
      <c r="F49" s="137"/>
    </row>
    <row r="50" spans="2:6" s="32" customFormat="1" ht="18" customHeight="1">
      <c r="B50" s="135"/>
      <c r="C50" s="135"/>
      <c r="D50" s="135"/>
      <c r="E50" s="137"/>
      <c r="F50" s="137"/>
    </row>
    <row r="51" spans="2:6" s="32" customFormat="1" ht="18" customHeight="1">
      <c r="B51" s="135"/>
      <c r="C51" s="135"/>
      <c r="D51" s="135"/>
      <c r="E51" s="137"/>
      <c r="F51" s="137"/>
    </row>
    <row r="52" spans="2:6" s="32" customFormat="1" ht="18" customHeight="1">
      <c r="B52" s="135"/>
      <c r="C52" s="135"/>
      <c r="D52" s="135"/>
      <c r="E52" s="137"/>
      <c r="F52" s="137"/>
    </row>
    <row r="53" spans="2:6" s="32" customFormat="1" ht="18" customHeight="1">
      <c r="B53" s="135"/>
      <c r="C53" s="135"/>
      <c r="D53" s="135"/>
      <c r="E53" s="137"/>
      <c r="F53" s="137"/>
    </row>
    <row r="54" spans="2:6" s="32" customFormat="1" ht="18" customHeight="1">
      <c r="B54" s="135"/>
      <c r="C54" s="135"/>
      <c r="D54" s="135"/>
      <c r="E54" s="137"/>
      <c r="F54" s="137"/>
    </row>
    <row r="55" spans="2:6" s="32" customFormat="1" ht="18" customHeight="1">
      <c r="B55" s="135"/>
      <c r="C55" s="135"/>
      <c r="D55" s="135"/>
      <c r="E55" s="137"/>
      <c r="F55" s="137"/>
    </row>
    <row r="56" spans="2:6" s="32" customFormat="1" ht="18" customHeight="1">
      <c r="B56" s="135"/>
      <c r="C56" s="135"/>
      <c r="D56" s="135"/>
      <c r="E56" s="137"/>
      <c r="F56" s="137"/>
    </row>
    <row r="57" spans="2:6" s="32" customFormat="1" ht="18" customHeight="1">
      <c r="B57" s="135"/>
      <c r="C57" s="135"/>
      <c r="D57" s="135"/>
      <c r="E57" s="137"/>
      <c r="F57" s="137"/>
    </row>
    <row r="58" spans="2:6" s="32" customFormat="1" ht="18" customHeight="1">
      <c r="B58" s="135"/>
      <c r="C58" s="135"/>
      <c r="D58" s="135"/>
      <c r="E58" s="137"/>
      <c r="F58" s="137"/>
    </row>
    <row r="59" spans="2:6" s="32" customFormat="1" ht="18" customHeight="1">
      <c r="B59" s="135"/>
      <c r="C59" s="135"/>
      <c r="D59" s="135"/>
      <c r="E59" s="137"/>
      <c r="F59" s="137"/>
    </row>
    <row r="60" spans="2:6" s="32" customFormat="1" ht="18" customHeight="1">
      <c r="B60" s="135"/>
      <c r="C60" s="135"/>
      <c r="D60" s="135"/>
      <c r="E60" s="137"/>
      <c r="F60" s="137"/>
    </row>
    <row r="61" spans="2:6" s="32" customFormat="1" ht="18" customHeight="1">
      <c r="B61" s="135"/>
      <c r="C61" s="135"/>
      <c r="D61" s="135"/>
      <c r="E61" s="137"/>
      <c r="F61" s="137"/>
    </row>
    <row r="62" spans="2:6" s="32" customFormat="1" ht="18" customHeight="1">
      <c r="B62" s="135"/>
      <c r="C62" s="135"/>
      <c r="D62" s="135"/>
      <c r="E62" s="137"/>
      <c r="F62" s="137"/>
    </row>
    <row r="63" spans="2:6" s="32" customFormat="1" ht="18" customHeight="1">
      <c r="B63" s="135"/>
      <c r="C63" s="135"/>
      <c r="D63" s="135"/>
      <c r="E63" s="137"/>
      <c r="F63" s="137"/>
    </row>
    <row r="64" spans="2:6" s="32" customFormat="1" ht="18" customHeight="1">
      <c r="B64" s="135"/>
      <c r="C64" s="135"/>
      <c r="D64" s="135"/>
      <c r="E64" s="137"/>
      <c r="F64" s="137"/>
    </row>
    <row r="65" spans="1:6" ht="18" customHeight="1">
      <c r="A65" s="32"/>
      <c r="B65" s="135"/>
      <c r="C65" s="135"/>
      <c r="D65" s="135"/>
      <c r="E65" s="137"/>
      <c r="F65" s="137"/>
    </row>
    <row r="66" spans="1:6" ht="18" customHeight="1">
      <c r="A66" s="32"/>
      <c r="B66" s="135"/>
      <c r="C66" s="135"/>
      <c r="D66" s="135"/>
      <c r="E66" s="137"/>
      <c r="F66" s="137"/>
    </row>
    <row r="67" spans="1:6" ht="18" customHeight="1">
      <c r="A67" s="32"/>
      <c r="B67" s="135"/>
      <c r="C67" s="135"/>
      <c r="D67" s="135"/>
      <c r="E67" s="137"/>
      <c r="F67" s="137"/>
    </row>
    <row r="68" spans="1:6" ht="18" customHeight="1">
      <c r="A68" s="32"/>
      <c r="B68" s="135"/>
      <c r="C68" s="135"/>
      <c r="D68" s="135"/>
      <c r="E68" s="137"/>
      <c r="F68" s="137"/>
    </row>
    <row r="69" spans="1:6" ht="18" customHeight="1">
      <c r="A69" s="32"/>
      <c r="B69" s="135"/>
      <c r="C69" s="135"/>
      <c r="D69" s="135"/>
      <c r="E69" s="137"/>
      <c r="F69" s="137"/>
    </row>
    <row r="70" spans="1:6" ht="15.75">
      <c r="A70" s="138"/>
      <c r="E70" s="139"/>
      <c r="F70" s="140"/>
    </row>
    <row r="71" spans="1:6" ht="15.75">
      <c r="A71" s="138"/>
      <c r="B71" s="141"/>
      <c r="C71" s="141"/>
      <c r="D71" s="141"/>
      <c r="E71" s="142"/>
      <c r="F71" s="143"/>
    </row>
    <row r="72" ht="14.25">
      <c r="E72" s="139"/>
    </row>
    <row r="73" ht="14.25">
      <c r="E73" s="139"/>
    </row>
    <row r="74" ht="14.25">
      <c r="E74" s="139"/>
    </row>
    <row r="75" ht="14.25">
      <c r="E75" s="139"/>
    </row>
    <row r="76" ht="14.25">
      <c r="E76" s="139"/>
    </row>
    <row r="77" ht="14.25">
      <c r="E77" s="139"/>
    </row>
    <row r="78" ht="14.25">
      <c r="E78" s="139"/>
    </row>
    <row r="79" ht="14.25">
      <c r="E79" s="139"/>
    </row>
    <row r="80" ht="14.25">
      <c r="E80" s="139"/>
    </row>
    <row r="81" ht="14.25">
      <c r="E81" s="139"/>
    </row>
  </sheetData>
  <sheetProtection/>
  <mergeCells count="2">
    <mergeCell ref="A1:F1"/>
    <mergeCell ref="E2:F2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6 —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7">
      <selection activeCell="A4" sqref="A4:IV39"/>
    </sheetView>
  </sheetViews>
  <sheetFormatPr defaultColWidth="9.00390625" defaultRowHeight="14.25"/>
  <cols>
    <col min="1" max="1" width="49.50390625" style="4" customWidth="1"/>
    <col min="2" max="2" width="11.50390625" style="62" hidden="1" customWidth="1"/>
    <col min="3" max="3" width="11.00390625" style="60" hidden="1" customWidth="1"/>
    <col min="4" max="4" width="9.75390625" style="62" customWidth="1"/>
    <col min="5" max="5" width="10.875" style="81" customWidth="1"/>
    <col min="6" max="6" width="9.50390625" style="82" customWidth="1"/>
    <col min="7" max="7" width="8.625" style="60" customWidth="1"/>
    <col min="8" max="8" width="9.00390625" style="4" hidden="1" customWidth="1"/>
    <col min="9" max="245" width="9.00390625" style="4" customWidth="1"/>
    <col min="246" max="16384" width="9.00390625" style="32" customWidth="1"/>
  </cols>
  <sheetData>
    <row r="1" spans="1:256" s="79" customFormat="1" ht="34.5" customHeight="1">
      <c r="A1" s="83" t="s">
        <v>185</v>
      </c>
      <c r="B1" s="33"/>
      <c r="C1" s="33"/>
      <c r="D1" s="33"/>
      <c r="E1" s="33"/>
      <c r="F1" s="33"/>
      <c r="G1" s="84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256" s="4" customFormat="1" ht="19.5" customHeight="1">
      <c r="A2" s="85"/>
      <c r="B2" s="64"/>
      <c r="C2" s="64"/>
      <c r="D2" s="64"/>
      <c r="E2" s="86" t="s">
        <v>1</v>
      </c>
      <c r="F2" s="86"/>
      <c r="G2" s="60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80" customFormat="1" ht="30" customHeight="1">
      <c r="A3" s="87" t="s">
        <v>65</v>
      </c>
      <c r="B3" s="88" t="s">
        <v>186</v>
      </c>
      <c r="C3" s="88" t="s">
        <v>187</v>
      </c>
      <c r="D3" s="88" t="s">
        <v>188</v>
      </c>
      <c r="E3" s="89" t="s">
        <v>158</v>
      </c>
      <c r="F3" s="90" t="s">
        <v>189</v>
      </c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s="80" customFormat="1" ht="16.5" customHeight="1">
      <c r="A4" s="93" t="s">
        <v>33</v>
      </c>
      <c r="B4" s="94">
        <v>160000</v>
      </c>
      <c r="C4" s="94">
        <v>162310</v>
      </c>
      <c r="D4" s="94">
        <v>178600</v>
      </c>
      <c r="E4" s="95">
        <f aca="true" t="shared" si="0" ref="E4:E10">D4/B4*100-100</f>
        <v>11.625</v>
      </c>
      <c r="F4" s="95">
        <f aca="true" t="shared" si="1" ref="F4:F10">D4/C4*100-100</f>
        <v>10.03635019407308</v>
      </c>
      <c r="G4" s="91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s="80" customFormat="1" ht="16.5" customHeight="1">
      <c r="A5" s="93" t="s">
        <v>34</v>
      </c>
      <c r="B5" s="94">
        <f>SUM(B6:B7)+B34</f>
        <v>51295</v>
      </c>
      <c r="C5" s="94">
        <f>C6+C7+C34</f>
        <v>89312</v>
      </c>
      <c r="D5" s="94">
        <f>SUM(D6:D7)+D34</f>
        <v>8783</v>
      </c>
      <c r="E5" s="95">
        <f t="shared" si="0"/>
        <v>-82.87747343795692</v>
      </c>
      <c r="F5" s="95">
        <f t="shared" si="1"/>
        <v>-90.16593514869223</v>
      </c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s="80" customFormat="1" ht="16.5" customHeight="1">
      <c r="A6" s="96" t="s">
        <v>190</v>
      </c>
      <c r="B6" s="97">
        <v>-16587</v>
      </c>
      <c r="C6" s="97">
        <v>-16587</v>
      </c>
      <c r="D6" s="97">
        <v>-16587</v>
      </c>
      <c r="E6" s="95">
        <f t="shared" si="0"/>
        <v>0</v>
      </c>
      <c r="F6" s="95">
        <f t="shared" si="1"/>
        <v>0</v>
      </c>
      <c r="G6" s="91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s="80" customFormat="1" ht="16.5" customHeight="1">
      <c r="A7" s="96" t="s">
        <v>191</v>
      </c>
      <c r="B7" s="97">
        <f>SUM(B8:B33)</f>
        <v>57934</v>
      </c>
      <c r="C7" s="97">
        <f>SUM(C8:C33)</f>
        <v>82317</v>
      </c>
      <c r="D7" s="97">
        <f>SUM(D8:D33)</f>
        <v>25370</v>
      </c>
      <c r="E7" s="95">
        <f t="shared" si="0"/>
        <v>-56.2087893119757</v>
      </c>
      <c r="F7" s="95">
        <f t="shared" si="1"/>
        <v>-69.18012075269993</v>
      </c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s="80" customFormat="1" ht="16.5" customHeight="1">
      <c r="A8" s="96" t="s">
        <v>37</v>
      </c>
      <c r="B8" s="98">
        <v>3415</v>
      </c>
      <c r="C8" s="98">
        <v>8012</v>
      </c>
      <c r="D8" s="98">
        <v>9283</v>
      </c>
      <c r="E8" s="95">
        <f t="shared" si="0"/>
        <v>171.83016105417278</v>
      </c>
      <c r="F8" s="95">
        <f t="shared" si="1"/>
        <v>15.863704443334996</v>
      </c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s="80" customFormat="1" ht="16.5" customHeight="1">
      <c r="A9" s="96" t="s">
        <v>38</v>
      </c>
      <c r="B9" s="97">
        <v>5117</v>
      </c>
      <c r="C9" s="97">
        <v>22877</v>
      </c>
      <c r="D9" s="97">
        <v>7108</v>
      </c>
      <c r="E9" s="95">
        <f t="shared" si="0"/>
        <v>38.909517295290215</v>
      </c>
      <c r="F9" s="95">
        <f t="shared" si="1"/>
        <v>-68.92949250338768</v>
      </c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s="80" customFormat="1" ht="16.5" customHeight="1">
      <c r="A10" s="96" t="s">
        <v>39</v>
      </c>
      <c r="B10" s="97">
        <v>1215</v>
      </c>
      <c r="C10" s="97">
        <v>6599</v>
      </c>
      <c r="D10" s="97">
        <v>-356</v>
      </c>
      <c r="E10" s="95">
        <f t="shared" si="0"/>
        <v>-129.30041152263374</v>
      </c>
      <c r="F10" s="95">
        <f t="shared" si="1"/>
        <v>-105.3947567813305</v>
      </c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256" s="80" customFormat="1" ht="16.5" customHeight="1">
      <c r="A11" s="96" t="s">
        <v>40</v>
      </c>
      <c r="B11" s="97">
        <v>538</v>
      </c>
      <c r="C11" s="97">
        <v>810</v>
      </c>
      <c r="D11" s="97"/>
      <c r="E11" s="95"/>
      <c r="F11" s="95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s="80" customFormat="1" ht="16.5" customHeight="1">
      <c r="A12" s="99" t="s">
        <v>192</v>
      </c>
      <c r="B12" s="97"/>
      <c r="C12" s="100"/>
      <c r="D12" s="97"/>
      <c r="E12" s="95"/>
      <c r="F12" s="95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s="80" customFormat="1" ht="16.5" customHeight="1">
      <c r="A13" s="96" t="s">
        <v>193</v>
      </c>
      <c r="B13" s="97">
        <v>88</v>
      </c>
      <c r="C13" s="97">
        <v>98</v>
      </c>
      <c r="D13" s="97"/>
      <c r="E13" s="95"/>
      <c r="F13" s="95"/>
      <c r="G13" s="91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s="80" customFormat="1" ht="16.5" customHeight="1">
      <c r="A14" s="96" t="s">
        <v>43</v>
      </c>
      <c r="B14" s="97">
        <v>11516</v>
      </c>
      <c r="C14" s="97">
        <v>8077</v>
      </c>
      <c r="D14" s="97">
        <v>7868</v>
      </c>
      <c r="E14" s="95">
        <f>D14/B14*100-100</f>
        <v>-31.677665856200065</v>
      </c>
      <c r="F14" s="95">
        <f>D14/C14*100-100</f>
        <v>-2.5875944038628234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spans="1:256" s="80" customFormat="1" ht="16.5" customHeight="1">
      <c r="A15" s="96" t="s">
        <v>194</v>
      </c>
      <c r="B15" s="97">
        <v>776</v>
      </c>
      <c r="C15" s="97">
        <v>921</v>
      </c>
      <c r="D15" s="97"/>
      <c r="E15" s="95"/>
      <c r="F15" s="95"/>
      <c r="G15" s="9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s="80" customFormat="1" ht="16.5" customHeight="1">
      <c r="A16" s="96" t="s">
        <v>45</v>
      </c>
      <c r="B16" s="97">
        <v>1679</v>
      </c>
      <c r="C16" s="97">
        <v>2231</v>
      </c>
      <c r="D16" s="97"/>
      <c r="E16" s="95"/>
      <c r="F16" s="95"/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spans="1:256" s="80" customFormat="1" ht="16.5" customHeight="1">
      <c r="A17" s="96" t="s">
        <v>195</v>
      </c>
      <c r="B17" s="97"/>
      <c r="C17" s="97"/>
      <c r="D17" s="97"/>
      <c r="E17" s="95"/>
      <c r="F17" s="95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spans="1:256" s="80" customFormat="1" ht="16.5" customHeight="1">
      <c r="A18" s="96" t="s">
        <v>196</v>
      </c>
      <c r="B18" s="97"/>
      <c r="C18" s="97"/>
      <c r="D18" s="97"/>
      <c r="E18" s="95"/>
      <c r="F18" s="95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1:256" s="80" customFormat="1" ht="16.5" customHeight="1">
      <c r="A19" s="96" t="s">
        <v>197</v>
      </c>
      <c r="B19" s="97"/>
      <c r="C19" s="97"/>
      <c r="D19" s="97"/>
      <c r="E19" s="95"/>
      <c r="F19" s="95"/>
      <c r="G19" s="91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spans="1:256" s="80" customFormat="1" ht="16.5" customHeight="1">
      <c r="A20" s="96" t="s">
        <v>198</v>
      </c>
      <c r="B20" s="101"/>
      <c r="C20" s="101"/>
      <c r="D20" s="101"/>
      <c r="E20" s="95"/>
      <c r="F20" s="95"/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 s="80" customFormat="1" ht="16.5" customHeight="1">
      <c r="A21" s="96" t="s">
        <v>199</v>
      </c>
      <c r="B21" s="97"/>
      <c r="C21" s="97"/>
      <c r="D21" s="97"/>
      <c r="E21" s="95"/>
      <c r="F21" s="95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s="80" customFormat="1" ht="16.5" customHeight="1">
      <c r="A22" s="96" t="s">
        <v>200</v>
      </c>
      <c r="B22" s="97">
        <v>733</v>
      </c>
      <c r="C22" s="97">
        <v>1151</v>
      </c>
      <c r="D22" s="97"/>
      <c r="E22" s="95"/>
      <c r="F22" s="95"/>
      <c r="G22" s="91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s="80" customFormat="1" ht="16.5" customHeight="1">
      <c r="A23" s="96" t="s">
        <v>201</v>
      </c>
      <c r="B23" s="97">
        <v>3290</v>
      </c>
      <c r="C23" s="97">
        <v>4530</v>
      </c>
      <c r="D23" s="97">
        <v>1467</v>
      </c>
      <c r="E23" s="95">
        <f>D23/B23*100-100</f>
        <v>-55.410334346504555</v>
      </c>
      <c r="F23" s="95">
        <f>D23/C23*100-100</f>
        <v>-67.6158940397351</v>
      </c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s="80" customFormat="1" ht="16.5" customHeight="1">
      <c r="A24" s="96" t="s">
        <v>202</v>
      </c>
      <c r="B24" s="97">
        <v>4</v>
      </c>
      <c r="C24" s="97">
        <v>4</v>
      </c>
      <c r="D24" s="97"/>
      <c r="E24" s="95"/>
      <c r="F24" s="95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</row>
    <row r="25" spans="1:256" s="80" customFormat="1" ht="16.5" customHeight="1">
      <c r="A25" s="96" t="s">
        <v>203</v>
      </c>
      <c r="B25" s="97">
        <v>648</v>
      </c>
      <c r="C25" s="97">
        <v>674</v>
      </c>
      <c r="D25" s="97"/>
      <c r="E25" s="95"/>
      <c r="F25" s="95"/>
      <c r="G25" s="91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</row>
    <row r="26" spans="1:256" s="80" customFormat="1" ht="16.5" customHeight="1">
      <c r="A26" s="96" t="s">
        <v>204</v>
      </c>
      <c r="B26" s="97">
        <v>10126</v>
      </c>
      <c r="C26" s="97">
        <v>12367</v>
      </c>
      <c r="D26" s="97"/>
      <c r="E26" s="95"/>
      <c r="F26" s="95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7" spans="1:256" s="80" customFormat="1" ht="16.5" customHeight="1">
      <c r="A27" s="96" t="s">
        <v>205</v>
      </c>
      <c r="B27" s="97">
        <v>9597</v>
      </c>
      <c r="C27" s="97">
        <v>2378</v>
      </c>
      <c r="D27" s="97"/>
      <c r="E27" s="95"/>
      <c r="F27" s="95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</row>
    <row r="28" spans="1:256" s="80" customFormat="1" ht="16.5" customHeight="1">
      <c r="A28" s="96" t="s">
        <v>206</v>
      </c>
      <c r="B28" s="97">
        <v>241</v>
      </c>
      <c r="C28" s="97">
        <v>256</v>
      </c>
      <c r="D28" s="97"/>
      <c r="E28" s="95"/>
      <c r="F28" s="95"/>
      <c r="G28" s="91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1:256" s="80" customFormat="1" ht="16.5" customHeight="1">
      <c r="A29" s="96" t="s">
        <v>207</v>
      </c>
      <c r="B29" s="97">
        <v>7327</v>
      </c>
      <c r="C29" s="97">
        <v>8347</v>
      </c>
      <c r="D29" s="97"/>
      <c r="E29" s="95"/>
      <c r="F29" s="95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spans="1:256" s="80" customFormat="1" ht="16.5" customHeight="1">
      <c r="A30" s="96" t="s">
        <v>208</v>
      </c>
      <c r="B30" s="97">
        <v>1610</v>
      </c>
      <c r="C30" s="97">
        <v>2755</v>
      </c>
      <c r="D30" s="97"/>
      <c r="E30" s="95"/>
      <c r="F30" s="95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</row>
    <row r="31" spans="1:256" s="80" customFormat="1" ht="16.5" customHeight="1">
      <c r="A31" s="96" t="s">
        <v>209</v>
      </c>
      <c r="B31" s="97"/>
      <c r="C31" s="97">
        <v>69</v>
      </c>
      <c r="D31" s="97"/>
      <c r="E31" s="95"/>
      <c r="F31" s="95"/>
      <c r="G31" s="91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</row>
    <row r="32" spans="1:256" s="80" customFormat="1" ht="16.5" customHeight="1">
      <c r="A32" s="96" t="s">
        <v>210</v>
      </c>
      <c r="B32" s="97"/>
      <c r="C32" s="97"/>
      <c r="D32" s="97"/>
      <c r="E32" s="95"/>
      <c r="F32" s="95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</row>
    <row r="33" spans="1:256" s="80" customFormat="1" ht="16.5" customHeight="1">
      <c r="A33" s="96" t="s">
        <v>211</v>
      </c>
      <c r="B33" s="97">
        <v>14</v>
      </c>
      <c r="C33" s="97">
        <v>161</v>
      </c>
      <c r="D33" s="97"/>
      <c r="E33" s="95"/>
      <c r="F33" s="95"/>
      <c r="G33" s="91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</row>
    <row r="34" spans="1:256" s="80" customFormat="1" ht="16.5" customHeight="1">
      <c r="A34" s="96" t="s">
        <v>212</v>
      </c>
      <c r="B34" s="97">
        <v>9948</v>
      </c>
      <c r="C34" s="97">
        <v>23582</v>
      </c>
      <c r="D34" s="97"/>
      <c r="E34" s="95"/>
      <c r="F34" s="95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</row>
    <row r="35" spans="1:256" s="80" customFormat="1" ht="16.5" customHeight="1">
      <c r="A35" s="93" t="s">
        <v>59</v>
      </c>
      <c r="B35" s="97"/>
      <c r="C35" s="97">
        <v>13662</v>
      </c>
      <c r="D35" s="97"/>
      <c r="E35" s="95"/>
      <c r="F35" s="95"/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</row>
    <row r="36" spans="1:256" s="80" customFormat="1" ht="16.5" customHeight="1">
      <c r="A36" s="93" t="s">
        <v>213</v>
      </c>
      <c r="B36" s="97"/>
      <c r="C36" s="97">
        <v>11809</v>
      </c>
      <c r="D36" s="97"/>
      <c r="E36" s="95"/>
      <c r="F36" s="95"/>
      <c r="G36" s="9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spans="1:256" s="80" customFormat="1" ht="16.5" customHeight="1">
      <c r="A37" s="102" t="s">
        <v>214</v>
      </c>
      <c r="B37" s="98"/>
      <c r="C37" s="98"/>
      <c r="D37" s="98">
        <v>3580</v>
      </c>
      <c r="E37" s="95"/>
      <c r="F37" s="95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spans="1:256" s="80" customFormat="1" ht="16.5" customHeight="1">
      <c r="A38" s="102" t="s">
        <v>215</v>
      </c>
      <c r="B38" s="98"/>
      <c r="C38" s="97">
        <v>25154</v>
      </c>
      <c r="D38" s="98"/>
      <c r="E38" s="95"/>
      <c r="F38" s="95"/>
      <c r="G38" s="9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</row>
    <row r="39" spans="1:256" s="80" customFormat="1" ht="16.5" customHeight="1">
      <c r="A39" s="103" t="s">
        <v>139</v>
      </c>
      <c r="B39" s="104">
        <f>B4+B5+B35+B36+B37+B38</f>
        <v>211295</v>
      </c>
      <c r="C39" s="104">
        <f>C4+C5+C35+C36+C37+C38</f>
        <v>302247</v>
      </c>
      <c r="D39" s="104">
        <f>D4+D5+D35+D36+D37+D38</f>
        <v>190963</v>
      </c>
      <c r="E39" s="95">
        <f>D39/B39*100-100</f>
        <v>-9.622565607326251</v>
      </c>
      <c r="F39" s="95">
        <f>D39/C39*100-100</f>
        <v>-36.81889315692133</v>
      </c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</sheetData>
  <sheetProtection/>
  <mergeCells count="2">
    <mergeCell ref="A1:F1"/>
    <mergeCell ref="E2:F2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7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3">
      <selection activeCell="A4" sqref="A4:IV30"/>
    </sheetView>
  </sheetViews>
  <sheetFormatPr defaultColWidth="9.00390625" defaultRowHeight="14.25"/>
  <cols>
    <col min="1" max="1" width="34.25390625" style="60" customWidth="1"/>
    <col min="2" max="2" width="8.875" style="60" hidden="1" customWidth="1"/>
    <col min="3" max="3" width="10.625" style="60" hidden="1" customWidth="1"/>
    <col min="4" max="4" width="13.50390625" style="62" customWidth="1"/>
    <col min="5" max="5" width="16.25390625" style="60" customWidth="1"/>
    <col min="6" max="6" width="15.50390625" style="60" customWidth="1"/>
    <col min="7" max="255" width="9.00390625" style="60" customWidth="1"/>
    <col min="256" max="256" width="9.00390625" style="63" customWidth="1"/>
  </cols>
  <sheetData>
    <row r="1" spans="1:256" s="59" customFormat="1" ht="34.5" customHeight="1">
      <c r="A1" s="33" t="s">
        <v>216</v>
      </c>
      <c r="B1" s="33"/>
      <c r="C1" s="33"/>
      <c r="D1" s="33"/>
      <c r="E1" s="33"/>
      <c r="F1" s="33"/>
      <c r="IS1" s="78"/>
      <c r="IT1" s="78"/>
      <c r="IU1" s="78"/>
      <c r="IV1" s="78"/>
    </row>
    <row r="2" spans="1:256" s="60" customFormat="1" ht="24" customHeight="1">
      <c r="A2" s="64"/>
      <c r="B2" s="64"/>
      <c r="C2" s="64"/>
      <c r="D2" s="64"/>
      <c r="E2" s="65" t="s">
        <v>1</v>
      </c>
      <c r="F2" s="65"/>
      <c r="IS2" s="63"/>
      <c r="IT2" s="63"/>
      <c r="IU2" s="63"/>
      <c r="IV2" s="63"/>
    </row>
    <row r="3" spans="1:256" s="60" customFormat="1" ht="33" customHeight="1">
      <c r="A3" s="66" t="s">
        <v>65</v>
      </c>
      <c r="B3" s="66" t="s">
        <v>217</v>
      </c>
      <c r="C3" s="67" t="s">
        <v>218</v>
      </c>
      <c r="D3" s="66" t="s">
        <v>157</v>
      </c>
      <c r="E3" s="66" t="s">
        <v>219</v>
      </c>
      <c r="F3" s="68" t="s">
        <v>220</v>
      </c>
      <c r="IS3" s="63"/>
      <c r="IT3" s="63"/>
      <c r="IU3" s="63"/>
      <c r="IV3" s="63"/>
    </row>
    <row r="4" spans="1:255" s="61" customFormat="1" ht="21.75" customHeight="1">
      <c r="A4" s="69" t="s">
        <v>69</v>
      </c>
      <c r="B4" s="70">
        <f>SUM(B5:B25)</f>
        <v>234006</v>
      </c>
      <c r="C4" s="70">
        <f>SUM(C5:C25)</f>
        <v>267888</v>
      </c>
      <c r="D4" s="70">
        <f>SUM(D5:D25)</f>
        <v>189101</v>
      </c>
      <c r="E4" s="71">
        <f>D4/B4*100-100</f>
        <v>-19.189678897122292</v>
      </c>
      <c r="F4" s="72">
        <f>D4/C4*100-100</f>
        <v>-29.410425252344268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</row>
    <row r="5" spans="1:255" s="61" customFormat="1" ht="21.75" customHeight="1">
      <c r="A5" s="74" t="s">
        <v>221</v>
      </c>
      <c r="B5" s="70">
        <v>27003</v>
      </c>
      <c r="C5" s="75">
        <v>36406</v>
      </c>
      <c r="D5" s="70">
        <v>40715</v>
      </c>
      <c r="E5" s="71">
        <f aca="true" t="shared" si="0" ref="E5:E30">D5/B5*100-100</f>
        <v>50.779543013739215</v>
      </c>
      <c r="F5" s="72">
        <f aca="true" t="shared" si="1" ref="F5:F30">D5/C5*100-100</f>
        <v>11.835961105312307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s="61" customFormat="1" ht="21.75" customHeight="1">
      <c r="A6" s="74" t="s">
        <v>222</v>
      </c>
      <c r="B6" s="70">
        <v>7281</v>
      </c>
      <c r="C6" s="75">
        <v>8475</v>
      </c>
      <c r="D6" s="70">
        <v>6263</v>
      </c>
      <c r="E6" s="71">
        <f t="shared" si="0"/>
        <v>-13.981595934624366</v>
      </c>
      <c r="F6" s="72">
        <f t="shared" si="1"/>
        <v>-26.10029498525074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s="61" customFormat="1" ht="21.75" customHeight="1">
      <c r="A7" s="74" t="s">
        <v>223</v>
      </c>
      <c r="B7" s="70">
        <v>39613</v>
      </c>
      <c r="C7" s="75">
        <v>42292</v>
      </c>
      <c r="D7" s="70">
        <v>36733</v>
      </c>
      <c r="E7" s="71">
        <f t="shared" si="0"/>
        <v>-7.2703405447706615</v>
      </c>
      <c r="F7" s="72">
        <f t="shared" si="1"/>
        <v>-13.144329896907209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</row>
    <row r="8" spans="1:255" s="61" customFormat="1" ht="21.75" customHeight="1">
      <c r="A8" s="74" t="s">
        <v>224</v>
      </c>
      <c r="B8" s="70">
        <v>162</v>
      </c>
      <c r="C8" s="75">
        <v>987</v>
      </c>
      <c r="D8" s="70">
        <v>150</v>
      </c>
      <c r="E8" s="71">
        <f t="shared" si="0"/>
        <v>-7.407407407407405</v>
      </c>
      <c r="F8" s="72">
        <f t="shared" si="1"/>
        <v>-84.80243161094225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s="61" customFormat="1" ht="21.75" customHeight="1">
      <c r="A9" s="74" t="s">
        <v>225</v>
      </c>
      <c r="B9" s="70">
        <v>4387</v>
      </c>
      <c r="C9" s="75">
        <v>5988</v>
      </c>
      <c r="D9" s="70">
        <v>2425</v>
      </c>
      <c r="E9" s="71">
        <f t="shared" si="0"/>
        <v>-44.72304536129473</v>
      </c>
      <c r="F9" s="72">
        <f t="shared" si="1"/>
        <v>-59.50233800935204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61" customFormat="1" ht="21.75" customHeight="1">
      <c r="A10" s="76" t="s">
        <v>226</v>
      </c>
      <c r="B10" s="70">
        <v>37324</v>
      </c>
      <c r="C10" s="75">
        <v>41435</v>
      </c>
      <c r="D10" s="70">
        <v>27468</v>
      </c>
      <c r="E10" s="71">
        <f t="shared" si="0"/>
        <v>-26.406601650412597</v>
      </c>
      <c r="F10" s="72">
        <f t="shared" si="1"/>
        <v>-33.708217690358396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61" customFormat="1" ht="21.75" customHeight="1">
      <c r="A11" s="76" t="s">
        <v>227</v>
      </c>
      <c r="B11" s="70">
        <v>18469</v>
      </c>
      <c r="C11" s="75">
        <v>14836</v>
      </c>
      <c r="D11" s="70">
        <v>9472</v>
      </c>
      <c r="E11" s="71">
        <f t="shared" si="0"/>
        <v>-48.71406140018409</v>
      </c>
      <c r="F11" s="72">
        <f t="shared" si="1"/>
        <v>-36.15529792396872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61" customFormat="1" ht="21.75" customHeight="1">
      <c r="A12" s="76" t="s">
        <v>228</v>
      </c>
      <c r="B12" s="70">
        <v>8660</v>
      </c>
      <c r="C12" s="75">
        <v>12320</v>
      </c>
      <c r="D12" s="70">
        <v>2055</v>
      </c>
      <c r="E12" s="71">
        <f t="shared" si="0"/>
        <v>-76.27020785219399</v>
      </c>
      <c r="F12" s="72">
        <f t="shared" si="1"/>
        <v>-83.3198051948052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61" customFormat="1" ht="21.75" customHeight="1">
      <c r="A13" s="76" t="s">
        <v>229</v>
      </c>
      <c r="B13" s="70">
        <v>22701</v>
      </c>
      <c r="C13" s="75">
        <v>28885</v>
      </c>
      <c r="D13" s="70">
        <v>26963</v>
      </c>
      <c r="E13" s="71">
        <f t="shared" si="0"/>
        <v>18.774503325844677</v>
      </c>
      <c r="F13" s="72">
        <f t="shared" si="1"/>
        <v>-6.653972650164448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61" customFormat="1" ht="21.75" customHeight="1">
      <c r="A14" s="76" t="s">
        <v>230</v>
      </c>
      <c r="B14" s="70">
        <v>35323</v>
      </c>
      <c r="C14" s="75">
        <v>44518</v>
      </c>
      <c r="D14" s="70">
        <v>22095</v>
      </c>
      <c r="E14" s="71">
        <f t="shared" si="0"/>
        <v>-37.44868782379752</v>
      </c>
      <c r="F14" s="72">
        <f t="shared" si="1"/>
        <v>-50.36839031403028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61" customFormat="1" ht="21.75" customHeight="1">
      <c r="A15" s="76" t="s">
        <v>231</v>
      </c>
      <c r="B15" s="70">
        <v>10933</v>
      </c>
      <c r="C15" s="75">
        <v>15495</v>
      </c>
      <c r="D15" s="70">
        <v>2724</v>
      </c>
      <c r="E15" s="71">
        <f t="shared" si="0"/>
        <v>-75.08460623799506</v>
      </c>
      <c r="F15" s="72">
        <f t="shared" si="1"/>
        <v>-82.42013552758954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61" customFormat="1" ht="21.75" customHeight="1">
      <c r="A16" s="76" t="s">
        <v>232</v>
      </c>
      <c r="B16" s="70">
        <v>2595</v>
      </c>
      <c r="C16" s="75">
        <v>3428</v>
      </c>
      <c r="D16" s="70">
        <v>1789</v>
      </c>
      <c r="E16" s="71">
        <f t="shared" si="0"/>
        <v>-31.059730250481692</v>
      </c>
      <c r="F16" s="72">
        <f t="shared" si="1"/>
        <v>-47.81213535589265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61" customFormat="1" ht="21.75" customHeight="1">
      <c r="A17" s="76" t="s">
        <v>233</v>
      </c>
      <c r="B17" s="70">
        <v>267</v>
      </c>
      <c r="C17" s="75">
        <v>1527</v>
      </c>
      <c r="D17" s="70">
        <v>420</v>
      </c>
      <c r="E17" s="71">
        <f t="shared" si="0"/>
        <v>57.303370786516865</v>
      </c>
      <c r="F17" s="72">
        <f t="shared" si="1"/>
        <v>-72.49508840864439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s="61" customFormat="1" ht="21.75" customHeight="1">
      <c r="A18" s="76" t="s">
        <v>234</v>
      </c>
      <c r="B18" s="70">
        <v>2607</v>
      </c>
      <c r="C18" s="75">
        <v>3066</v>
      </c>
      <c r="D18" s="70">
        <v>1904</v>
      </c>
      <c r="E18" s="71">
        <f t="shared" si="0"/>
        <v>-26.965861143076324</v>
      </c>
      <c r="F18" s="72">
        <f t="shared" si="1"/>
        <v>-37.89954337899544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s="61" customFormat="1" ht="21.75" customHeight="1">
      <c r="A19" s="76" t="s">
        <v>235</v>
      </c>
      <c r="B19" s="70">
        <v>1415</v>
      </c>
      <c r="C19" s="75">
        <v>2331</v>
      </c>
      <c r="D19" s="70"/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61" customFormat="1" ht="21.75" customHeight="1">
      <c r="A20" s="76" t="s">
        <v>236</v>
      </c>
      <c r="B20" s="70">
        <v>170</v>
      </c>
      <c r="C20" s="75">
        <v>661</v>
      </c>
      <c r="D20" s="70">
        <v>245</v>
      </c>
      <c r="E20" s="71">
        <f t="shared" si="0"/>
        <v>44.117647058823536</v>
      </c>
      <c r="F20" s="72">
        <f t="shared" si="1"/>
        <v>-62.934947049924354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s="61" customFormat="1" ht="21.75" customHeight="1">
      <c r="A21" s="76" t="s">
        <v>237</v>
      </c>
      <c r="B21" s="70">
        <v>2084</v>
      </c>
      <c r="C21" s="75">
        <v>3015</v>
      </c>
      <c r="D21" s="70">
        <v>2289</v>
      </c>
      <c r="E21" s="71">
        <f t="shared" si="0"/>
        <v>9.836852207293674</v>
      </c>
      <c r="F21" s="72">
        <f t="shared" si="1"/>
        <v>-24.079601990049753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s="61" customFormat="1" ht="21.75" customHeight="1">
      <c r="A22" s="76" t="s">
        <v>238</v>
      </c>
      <c r="B22" s="70">
        <v>3000</v>
      </c>
      <c r="C22" s="75"/>
      <c r="D22" s="70">
        <v>3000</v>
      </c>
      <c r="E22" s="71">
        <f t="shared" si="0"/>
        <v>0</v>
      </c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s="61" customFormat="1" ht="21.75" customHeight="1">
      <c r="A23" s="76" t="s">
        <v>239</v>
      </c>
      <c r="B23" s="70">
        <v>2102</v>
      </c>
      <c r="C23" s="75">
        <v>2172</v>
      </c>
      <c r="D23" s="70">
        <v>2300</v>
      </c>
      <c r="E23" s="71">
        <f t="shared" si="0"/>
        <v>9.419600380589912</v>
      </c>
      <c r="F23" s="72">
        <f t="shared" si="1"/>
        <v>5.893186003683255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s="61" customFormat="1" ht="21.75" customHeight="1">
      <c r="A24" s="76" t="s">
        <v>240</v>
      </c>
      <c r="B24" s="70"/>
      <c r="C24" s="75">
        <v>16</v>
      </c>
      <c r="D24" s="70"/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61" customFormat="1" ht="21.75" customHeight="1">
      <c r="A25" s="76" t="s">
        <v>241</v>
      </c>
      <c r="B25" s="70">
        <v>7910</v>
      </c>
      <c r="C25" s="75">
        <v>35</v>
      </c>
      <c r="D25" s="70">
        <v>91</v>
      </c>
      <c r="E25" s="71">
        <f t="shared" si="0"/>
        <v>-98.84955752212389</v>
      </c>
      <c r="F25" s="72">
        <f t="shared" si="1"/>
        <v>160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</row>
    <row r="26" spans="1:255" s="61" customFormat="1" ht="21.75" customHeight="1">
      <c r="A26" s="76" t="s">
        <v>242</v>
      </c>
      <c r="B26" s="70">
        <v>9533</v>
      </c>
      <c r="C26" s="75">
        <v>9533</v>
      </c>
      <c r="D26" s="70"/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</row>
    <row r="27" spans="1:255" s="61" customFormat="1" ht="21.75" customHeight="1">
      <c r="A27" s="77" t="s">
        <v>243</v>
      </c>
      <c r="B27" s="70">
        <v>1756</v>
      </c>
      <c r="C27" s="75">
        <v>2222</v>
      </c>
      <c r="D27" s="70">
        <v>1862</v>
      </c>
      <c r="E27" s="71">
        <f t="shared" si="0"/>
        <v>6.036446469248304</v>
      </c>
      <c r="F27" s="72">
        <f t="shared" si="1"/>
        <v>-16.201620162016212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61" customFormat="1" ht="21.75" customHeight="1">
      <c r="A28" s="77" t="s">
        <v>93</v>
      </c>
      <c r="B28" s="70"/>
      <c r="C28" s="75">
        <v>3580</v>
      </c>
      <c r="D28" s="70"/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61" customFormat="1" ht="21.75" customHeight="1">
      <c r="A29" s="77" t="s">
        <v>244</v>
      </c>
      <c r="B29" s="70"/>
      <c r="C29" s="75">
        <v>19024</v>
      </c>
      <c r="D29" s="70"/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s="61" customFormat="1" ht="21.75" customHeight="1">
      <c r="A30" s="77" t="s">
        <v>245</v>
      </c>
      <c r="B30" s="70">
        <f>B4+B26+B27+B28+B29</f>
        <v>245295</v>
      </c>
      <c r="C30" s="70">
        <f>C4+C26+C27+C28+C29</f>
        <v>302247</v>
      </c>
      <c r="D30" s="70">
        <f>D4+D26+D27+D28+D29</f>
        <v>190963</v>
      </c>
      <c r="E30" s="71">
        <f t="shared" si="0"/>
        <v>-22.14965653600767</v>
      </c>
      <c r="F30" s="72">
        <f t="shared" si="1"/>
        <v>-36.81889315692133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2:256" s="60" customFormat="1" ht="14.25">
      <c r="B31" s="62"/>
      <c r="C31" s="62"/>
      <c r="D31" s="62"/>
      <c r="E31" s="62"/>
      <c r="F31" s="62"/>
      <c r="IV31" s="63"/>
    </row>
  </sheetData>
  <sheetProtection/>
  <mergeCells count="2">
    <mergeCell ref="A1:F1"/>
    <mergeCell ref="E2:F2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8 —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2" sqref="F2"/>
    </sheetView>
  </sheetViews>
  <sheetFormatPr defaultColWidth="9.00390625" defaultRowHeight="14.25"/>
  <cols>
    <col min="1" max="1" width="33.375" style="29" customWidth="1"/>
    <col min="2" max="2" width="15.125" style="30" hidden="1" customWidth="1"/>
    <col min="3" max="3" width="11.25390625" style="30" hidden="1" customWidth="1"/>
    <col min="4" max="4" width="14.75390625" style="30" customWidth="1"/>
    <col min="5" max="5" width="15.625" style="31" customWidth="1"/>
    <col min="6" max="6" width="15.875" style="31" customWidth="1"/>
    <col min="7" max="16384" width="9.00390625" style="32" customWidth="1"/>
  </cols>
  <sheetData>
    <row r="1" spans="1:6" s="26" customFormat="1" ht="34.5" customHeight="1">
      <c r="A1" s="33" t="s">
        <v>246</v>
      </c>
      <c r="B1" s="33"/>
      <c r="C1" s="33"/>
      <c r="D1" s="33"/>
      <c r="E1" s="33"/>
      <c r="F1" s="33"/>
    </row>
    <row r="2" spans="1:6" s="27" customFormat="1" ht="21.75" customHeight="1">
      <c r="A2" s="34"/>
      <c r="B2" s="35"/>
      <c r="C2" s="35"/>
      <c r="D2" s="35"/>
      <c r="E2" s="36"/>
      <c r="F2" s="37" t="s">
        <v>1</v>
      </c>
    </row>
    <row r="3" spans="1:6" ht="24.75" customHeight="1">
      <c r="A3" s="38" t="s">
        <v>247</v>
      </c>
      <c r="B3" s="39" t="s">
        <v>248</v>
      </c>
      <c r="C3" s="39" t="s">
        <v>249</v>
      </c>
      <c r="D3" s="39" t="s">
        <v>157</v>
      </c>
      <c r="E3" s="40" t="s">
        <v>219</v>
      </c>
      <c r="F3" s="40" t="s">
        <v>220</v>
      </c>
    </row>
    <row r="4" spans="1:6" s="28" customFormat="1" ht="21" customHeight="1">
      <c r="A4" s="41" t="s">
        <v>250</v>
      </c>
      <c r="B4" s="42">
        <f>SUM(B5:B8)</f>
        <v>10403</v>
      </c>
      <c r="C4" s="42">
        <f>C5+C6+C8+C7</f>
        <v>46817</v>
      </c>
      <c r="D4" s="42">
        <f>SUM(D5:D8)</f>
        <v>11710</v>
      </c>
      <c r="E4" s="43">
        <f>D4/B4*100-100</f>
        <v>12.563683552821288</v>
      </c>
      <c r="F4" s="43">
        <f>D4/C4*100-100</f>
        <v>-74.98771813657433</v>
      </c>
    </row>
    <row r="5" spans="1:6" s="28" customFormat="1" ht="21" customHeight="1">
      <c r="A5" s="44" t="s">
        <v>251</v>
      </c>
      <c r="B5" s="42">
        <v>0</v>
      </c>
      <c r="C5" s="42">
        <v>0</v>
      </c>
      <c r="D5" s="42">
        <v>0</v>
      </c>
      <c r="E5" s="43"/>
      <c r="F5" s="43"/>
    </row>
    <row r="6" spans="1:6" s="28" customFormat="1" ht="21" customHeight="1">
      <c r="A6" s="44" t="s">
        <v>252</v>
      </c>
      <c r="B6" s="42">
        <v>1017</v>
      </c>
      <c r="C6" s="42">
        <v>5458</v>
      </c>
      <c r="D6" s="42"/>
      <c r="E6" s="43"/>
      <c r="F6" s="43"/>
    </row>
    <row r="7" spans="1:6" s="28" customFormat="1" ht="21" customHeight="1">
      <c r="A7" s="44" t="s">
        <v>59</v>
      </c>
      <c r="B7" s="45">
        <v>1400</v>
      </c>
      <c r="C7" s="42">
        <v>21925</v>
      </c>
      <c r="D7" s="42"/>
      <c r="E7" s="43"/>
      <c r="F7" s="43"/>
    </row>
    <row r="8" spans="1:6" s="28" customFormat="1" ht="21" customHeight="1">
      <c r="A8" s="44" t="s">
        <v>253</v>
      </c>
      <c r="B8" s="42">
        <f>SUM(B9:B15)</f>
        <v>7986</v>
      </c>
      <c r="C8" s="42">
        <f>SUM(C9:C15)</f>
        <v>19434</v>
      </c>
      <c r="D8" s="42">
        <f>SUM(D9:D15)</f>
        <v>11710</v>
      </c>
      <c r="E8" s="43">
        <f aca="true" t="shared" si="0" ref="E8:E11">D8/B8*100-100</f>
        <v>46.631605309291274</v>
      </c>
      <c r="F8" s="43">
        <f aca="true" t="shared" si="1" ref="F8:F14">D8/C8*100-100</f>
        <v>-39.74477719460738</v>
      </c>
    </row>
    <row r="9" spans="1:6" s="28" customFormat="1" ht="21" customHeight="1">
      <c r="A9" s="46" t="s">
        <v>254</v>
      </c>
      <c r="B9" s="47"/>
      <c r="C9" s="47"/>
      <c r="D9" s="47"/>
      <c r="E9" s="43"/>
      <c r="F9" s="43"/>
    </row>
    <row r="10" spans="1:6" s="28" customFormat="1" ht="21" customHeight="1">
      <c r="A10" s="46" t="s">
        <v>255</v>
      </c>
      <c r="B10" s="47">
        <v>6981</v>
      </c>
      <c r="C10" s="47">
        <v>15478</v>
      </c>
      <c r="D10" s="47">
        <v>10360</v>
      </c>
      <c r="E10" s="43">
        <f t="shared" si="0"/>
        <v>48.40280762068471</v>
      </c>
      <c r="F10" s="43">
        <f t="shared" si="1"/>
        <v>-33.066287634061254</v>
      </c>
    </row>
    <row r="11" spans="1:6" s="28" customFormat="1" ht="21" customHeight="1">
      <c r="A11" s="46" t="s">
        <v>103</v>
      </c>
      <c r="B11" s="47">
        <v>1000</v>
      </c>
      <c r="C11" s="47">
        <v>2538</v>
      </c>
      <c r="D11" s="47">
        <v>1000</v>
      </c>
      <c r="E11" s="43">
        <f t="shared" si="0"/>
        <v>0</v>
      </c>
      <c r="F11" s="43">
        <f t="shared" si="1"/>
        <v>-60.59889676910954</v>
      </c>
    </row>
    <row r="12" spans="1:6" s="28" customFormat="1" ht="21" customHeight="1">
      <c r="A12" s="46" t="s">
        <v>104</v>
      </c>
      <c r="B12" s="47"/>
      <c r="C12" s="47">
        <v>327</v>
      </c>
      <c r="D12" s="47">
        <v>100</v>
      </c>
      <c r="E12" s="43"/>
      <c r="F12" s="43">
        <f t="shared" si="1"/>
        <v>-69.41896024464832</v>
      </c>
    </row>
    <row r="13" spans="1:6" s="28" customFormat="1" ht="21" customHeight="1">
      <c r="A13" s="46" t="s">
        <v>105</v>
      </c>
      <c r="B13" s="47"/>
      <c r="C13" s="47">
        <v>937</v>
      </c>
      <c r="D13" s="47">
        <v>200</v>
      </c>
      <c r="E13" s="43"/>
      <c r="F13" s="43">
        <f t="shared" si="1"/>
        <v>-78.65528281750267</v>
      </c>
    </row>
    <row r="14" spans="1:6" s="28" customFormat="1" ht="21" customHeight="1">
      <c r="A14" s="46" t="s">
        <v>256</v>
      </c>
      <c r="B14" s="47">
        <v>5</v>
      </c>
      <c r="C14" s="47">
        <v>154</v>
      </c>
      <c r="D14" s="47">
        <v>50</v>
      </c>
      <c r="E14" s="43">
        <f aca="true" t="shared" si="2" ref="E14:E17">D14/B14*100-100</f>
        <v>900</v>
      </c>
      <c r="F14" s="43">
        <f t="shared" si="1"/>
        <v>-67.53246753246754</v>
      </c>
    </row>
    <row r="15" spans="1:6" s="28" customFormat="1" ht="21" customHeight="1">
      <c r="A15" s="46" t="s">
        <v>257</v>
      </c>
      <c r="B15" s="47"/>
      <c r="C15" s="47"/>
      <c r="D15" s="47"/>
      <c r="E15" s="43"/>
      <c r="F15" s="43"/>
    </row>
    <row r="16" spans="1:6" s="28" customFormat="1" ht="21" customHeight="1">
      <c r="A16" s="41" t="s">
        <v>258</v>
      </c>
      <c r="B16" s="42">
        <f>B17+B29+B30</f>
        <v>10403</v>
      </c>
      <c r="C16" s="42">
        <f>C17+C30+C29</f>
        <v>46817</v>
      </c>
      <c r="D16" s="42">
        <f>D17+D29+D30</f>
        <v>11710</v>
      </c>
      <c r="E16" s="43">
        <f t="shared" si="2"/>
        <v>12.563683552821288</v>
      </c>
      <c r="F16" s="43">
        <f aca="true" t="shared" si="3" ref="F16:F20">D16/C16*100-100</f>
        <v>-74.98771813657433</v>
      </c>
    </row>
    <row r="17" spans="1:6" s="28" customFormat="1" ht="21" customHeight="1">
      <c r="A17" s="44" t="s">
        <v>111</v>
      </c>
      <c r="B17" s="42">
        <f>SUM(B18:B28)</f>
        <v>10403</v>
      </c>
      <c r="C17" s="42">
        <f>SUM(C18:C28)</f>
        <v>35108</v>
      </c>
      <c r="D17" s="42">
        <f>SUM(D18:D28)</f>
        <v>11710</v>
      </c>
      <c r="E17" s="43">
        <f t="shared" si="2"/>
        <v>12.563683552821288</v>
      </c>
      <c r="F17" s="43">
        <f t="shared" si="3"/>
        <v>-66.64577873988834</v>
      </c>
    </row>
    <row r="18" spans="1:6" s="28" customFormat="1" ht="21" customHeight="1">
      <c r="A18" s="44" t="s">
        <v>259</v>
      </c>
      <c r="B18" s="42">
        <v>31</v>
      </c>
      <c r="C18" s="48">
        <v>22</v>
      </c>
      <c r="D18" s="42"/>
      <c r="E18" s="43"/>
      <c r="F18" s="43"/>
    </row>
    <row r="19" spans="1:6" s="28" customFormat="1" ht="21" customHeight="1">
      <c r="A19" s="49" t="s">
        <v>260</v>
      </c>
      <c r="B19" s="50">
        <v>811</v>
      </c>
      <c r="C19" s="47">
        <v>811</v>
      </c>
      <c r="D19" s="50"/>
      <c r="E19" s="43"/>
      <c r="F19" s="43"/>
    </row>
    <row r="20" spans="1:6" s="28" customFormat="1" ht="21" customHeight="1">
      <c r="A20" s="46" t="s">
        <v>261</v>
      </c>
      <c r="B20" s="47">
        <v>7861</v>
      </c>
      <c r="C20" s="47">
        <v>8021</v>
      </c>
      <c r="D20" s="47">
        <v>4010</v>
      </c>
      <c r="E20" s="43">
        <f>D20/B20*100-100</f>
        <v>-48.988678285205445</v>
      </c>
      <c r="F20" s="43">
        <f t="shared" si="3"/>
        <v>-50.00623363670365</v>
      </c>
    </row>
    <row r="21" spans="1:6" s="28" customFormat="1" ht="21" customHeight="1">
      <c r="A21" s="46" t="s">
        <v>262</v>
      </c>
      <c r="B21" s="47"/>
      <c r="C21" s="47"/>
      <c r="D21" s="47"/>
      <c r="E21" s="43"/>
      <c r="F21" s="43"/>
    </row>
    <row r="22" spans="1:6" s="28" customFormat="1" ht="21" customHeight="1">
      <c r="A22" s="46" t="s">
        <v>263</v>
      </c>
      <c r="B22" s="47"/>
      <c r="C22" s="47"/>
      <c r="D22" s="47"/>
      <c r="E22" s="43"/>
      <c r="F22" s="43"/>
    </row>
    <row r="23" spans="1:6" s="28" customFormat="1" ht="21" customHeight="1">
      <c r="A23" s="46" t="s">
        <v>264</v>
      </c>
      <c r="B23" s="47">
        <v>1525</v>
      </c>
      <c r="C23" s="47">
        <v>1715</v>
      </c>
      <c r="D23" s="47">
        <v>2700</v>
      </c>
      <c r="E23" s="43">
        <f>D23/B23*100-100</f>
        <v>77.04918032786884</v>
      </c>
      <c r="F23" s="43">
        <f>D23/C23*100-100</f>
        <v>57.434402332361515</v>
      </c>
    </row>
    <row r="24" spans="1:6" s="28" customFormat="1" ht="21" customHeight="1">
      <c r="A24" s="46" t="s">
        <v>265</v>
      </c>
      <c r="B24" s="47"/>
      <c r="C24" s="47">
        <v>25</v>
      </c>
      <c r="D24" s="47"/>
      <c r="E24" s="43"/>
      <c r="F24" s="43"/>
    </row>
    <row r="25" spans="1:6" s="28" customFormat="1" ht="21" customHeight="1">
      <c r="A25" s="46" t="s">
        <v>266</v>
      </c>
      <c r="B25" s="47"/>
      <c r="C25" s="47"/>
      <c r="D25" s="47"/>
      <c r="E25" s="43"/>
      <c r="F25" s="43"/>
    </row>
    <row r="26" spans="1:6" s="28" customFormat="1" ht="21" customHeight="1">
      <c r="A26" s="49" t="s">
        <v>267</v>
      </c>
      <c r="B26" s="47">
        <v>175</v>
      </c>
      <c r="C26" s="47">
        <v>20261</v>
      </c>
      <c r="D26" s="47"/>
      <c r="E26" s="43"/>
      <c r="F26" s="43"/>
    </row>
    <row r="27" spans="1:6" s="28" customFormat="1" ht="21" customHeight="1">
      <c r="A27" s="49" t="s">
        <v>120</v>
      </c>
      <c r="B27" s="47"/>
      <c r="C27" s="47">
        <v>4253</v>
      </c>
      <c r="D27" s="47"/>
      <c r="E27" s="43"/>
      <c r="F27" s="43"/>
    </row>
    <row r="28" spans="1:6" s="28" customFormat="1" ht="21" customHeight="1">
      <c r="A28" s="49" t="s">
        <v>268</v>
      </c>
      <c r="B28" s="47"/>
      <c r="C28" s="47"/>
      <c r="D28" s="47">
        <v>5000</v>
      </c>
      <c r="E28" s="43"/>
      <c r="F28" s="43"/>
    </row>
    <row r="29" spans="1:6" s="28" customFormat="1" ht="21" customHeight="1">
      <c r="A29" s="51" t="s">
        <v>91</v>
      </c>
      <c r="B29" s="47"/>
      <c r="C29" s="47"/>
      <c r="D29" s="47"/>
      <c r="E29" s="43"/>
      <c r="F29" s="43"/>
    </row>
    <row r="30" spans="1:6" s="28" customFormat="1" ht="21" customHeight="1">
      <c r="A30" s="46" t="s">
        <v>123</v>
      </c>
      <c r="B30" s="47">
        <v>0</v>
      </c>
      <c r="C30" s="47">
        <v>11709</v>
      </c>
      <c r="D30" s="47">
        <v>0</v>
      </c>
      <c r="E30" s="43"/>
      <c r="F30" s="43"/>
    </row>
    <row r="31" spans="1:6" s="28" customFormat="1" ht="21" customHeight="1">
      <c r="A31" s="41" t="s">
        <v>124</v>
      </c>
      <c r="B31" s="42">
        <f>B4-B16</f>
        <v>0</v>
      </c>
      <c r="C31" s="42">
        <f>C4-C16</f>
        <v>0</v>
      </c>
      <c r="D31" s="42">
        <f>D4-D16</f>
        <v>0</v>
      </c>
      <c r="E31" s="43"/>
      <c r="F31" s="43"/>
    </row>
    <row r="32" spans="1:6" s="28" customFormat="1" ht="15">
      <c r="A32" s="52"/>
      <c r="B32" s="53"/>
      <c r="C32" s="53"/>
      <c r="D32" s="53"/>
      <c r="E32" s="54"/>
      <c r="F32" s="55"/>
    </row>
    <row r="33" spans="1:6" ht="15">
      <c r="A33" s="52"/>
      <c r="B33" s="53"/>
      <c r="C33" s="53"/>
      <c r="D33" s="53"/>
      <c r="E33" s="54"/>
      <c r="F33" s="56"/>
    </row>
    <row r="34" spans="1:6" ht="15">
      <c r="A34" s="52"/>
      <c r="B34" s="53"/>
      <c r="C34" s="53"/>
      <c r="D34" s="53"/>
      <c r="E34" s="54"/>
      <c r="F34" s="56"/>
    </row>
    <row r="35" spans="1:6" ht="15">
      <c r="A35" s="52"/>
      <c r="B35" s="53"/>
      <c r="C35" s="53"/>
      <c r="D35" s="53"/>
      <c r="E35" s="54"/>
      <c r="F35" s="56"/>
    </row>
    <row r="36" spans="1:6" ht="15">
      <c r="A36" s="52"/>
      <c r="B36" s="53"/>
      <c r="C36" s="53"/>
      <c r="D36" s="53"/>
      <c r="E36" s="54"/>
      <c r="F36" s="56"/>
    </row>
    <row r="37" spans="1:6" ht="15">
      <c r="A37" s="52"/>
      <c r="B37" s="53"/>
      <c r="C37" s="53"/>
      <c r="D37" s="53"/>
      <c r="E37" s="54"/>
      <c r="F37" s="56"/>
    </row>
    <row r="38" spans="1:6" ht="15">
      <c r="A38" s="52"/>
      <c r="B38" s="53"/>
      <c r="C38" s="53"/>
      <c r="D38" s="53"/>
      <c r="E38" s="54"/>
      <c r="F38" s="56"/>
    </row>
    <row r="39" spans="2:5" ht="14.25">
      <c r="B39" s="57"/>
      <c r="C39" s="57"/>
      <c r="D39" s="57"/>
      <c r="E39" s="58"/>
    </row>
    <row r="40" spans="2:5" ht="14.25">
      <c r="B40" s="57"/>
      <c r="C40" s="57"/>
      <c r="D40" s="57"/>
      <c r="E40" s="58"/>
    </row>
  </sheetData>
  <sheetProtection/>
  <mergeCells count="1">
    <mergeCell ref="A1:F1"/>
  </mergeCells>
  <printOptions horizontalCentered="1"/>
  <pageMargins left="0.79" right="0.79" top="0.98" bottom="0.98" header="0.5" footer="0.71"/>
  <pageSetup horizontalDpi="600" verticalDpi="600" orientation="portrait" paperSize="9"/>
  <headerFooter alignWithMargins="0">
    <oddFooter>&amp;C&amp;14— 9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吴鉴培</dc:creator>
  <cp:keywords/>
  <dc:description/>
  <cp:lastModifiedBy>Administrator</cp:lastModifiedBy>
  <cp:lastPrinted>2021-04-09T03:35:45Z</cp:lastPrinted>
  <dcterms:created xsi:type="dcterms:W3CDTF">2017-03-03T02:01:26Z</dcterms:created>
  <dcterms:modified xsi:type="dcterms:W3CDTF">2021-04-14T16:36:15Z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